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140" windowWidth="15336" windowHeight="4188" tabRatio="602"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s>
  <definedNames>
    <definedName name="_xlnm.Print_Area" localSheetId="0">'Table 1'!$B$1:$N$53</definedName>
    <definedName name="_xlnm.Print_Area" localSheetId="9">'Table 10'!$B$1:$N$37</definedName>
    <definedName name="_xlnm.Print_Area" localSheetId="1">'Table 2'!$B$1:$N$50</definedName>
    <definedName name="_xlnm.Print_Area" localSheetId="2">'Table 3'!$B$1:$M$56</definedName>
    <definedName name="_xlnm.Print_Area" localSheetId="3">'Table 4'!$B$1:$J$63</definedName>
    <definedName name="_xlnm.Print_Area" localSheetId="4">'Table 5'!$B$1:$K$40</definedName>
    <definedName name="_xlnm.Print_Area" localSheetId="5">'Table 6'!$B$1:$K$33</definedName>
    <definedName name="_xlnm.Print_Area" localSheetId="6">'Table 7'!$B$1:$L$38</definedName>
    <definedName name="_xlnm.Print_Area" localSheetId="7">'Table 8'!$B$1:$O$36</definedName>
    <definedName name="_xlnm.Print_Area" localSheetId="8">'Table 9'!$B$1:$N$37</definedName>
  </definedNames>
  <calcPr fullCalcOnLoad="1"/>
</workbook>
</file>

<file path=xl/sharedStrings.xml><?xml version="1.0" encoding="utf-8"?>
<sst xmlns="http://schemas.openxmlformats.org/spreadsheetml/2006/main" count="675" uniqueCount="216">
  <si>
    <t>TABLE 1</t>
  </si>
  <si>
    <t>TOTAL</t>
  </si>
  <si>
    <t>CREDIT</t>
  </si>
  <si>
    <t xml:space="preserve">FUTURES </t>
  </si>
  <si>
    <t>OPTIONS</t>
  </si>
  <si>
    <t>FORWARDS</t>
  </si>
  <si>
    <t>SWAPS</t>
  </si>
  <si>
    <t>DERIVATIVES</t>
  </si>
  <si>
    <t>SPOT</t>
  </si>
  <si>
    <t>RANK</t>
  </si>
  <si>
    <t>BANK NAME</t>
  </si>
  <si>
    <t>STATE</t>
  </si>
  <si>
    <t>ASSETS</t>
  </si>
  <si>
    <t>(EXCH TR)</t>
  </si>
  <si>
    <t>(OTC)</t>
  </si>
  <si>
    <t>FX</t>
  </si>
  <si>
    <t>TOP 25 COMMERCIAL BANKS &amp; TCs WITH DERIVATIVES</t>
  </si>
  <si>
    <t>Note: Currently, the Call Report does not differentiate credit derivatives by contract type.  Credit derivatives have been included in the sum of total derivatives here.</t>
  </si>
  <si>
    <t>Data source:  Call Report, schedule RC-L</t>
  </si>
  <si>
    <t>TABLE 3</t>
  </si>
  <si>
    <t xml:space="preserve">PERCENT </t>
  </si>
  <si>
    <t xml:space="preserve"> PERCENT</t>
  </si>
  <si>
    <t>PERCENT</t>
  </si>
  <si>
    <t>EXCH TRADED</t>
  </si>
  <si>
    <t xml:space="preserve">   OTC</t>
  </si>
  <si>
    <t>INT RATE</t>
  </si>
  <si>
    <t>FOREIGN EXCH</t>
  </si>
  <si>
    <t>OTHER</t>
  </si>
  <si>
    <t>CONTRACTS</t>
  </si>
  <si>
    <t>(%)</t>
  </si>
  <si>
    <t>Note: Currently, the Call Report does not differentiate credit derivatives by over the counter or exchange traded.  Credit derivatives have been included in the "over the counter" category as well as in the sum of total derivatives here.</t>
  </si>
  <si>
    <t>Data source: Call Report, schedule RC-L</t>
  </si>
  <si>
    <t>TABLE 4</t>
  </si>
  <si>
    <t>CREDIT EQUIVALENT EXPOSURE OF THE 25</t>
  </si>
  <si>
    <t>BILATERALLY</t>
  </si>
  <si>
    <t>FUTURE</t>
  </si>
  <si>
    <t>TOTAL CREDIT</t>
  </si>
  <si>
    <t>NETTED</t>
  </si>
  <si>
    <t>EXPOSURE</t>
  </si>
  <si>
    <t xml:space="preserve">CURRENT </t>
  </si>
  <si>
    <t>(NEW RBC</t>
  </si>
  <si>
    <t>FROM ALL</t>
  </si>
  <si>
    <t>TO CAPITAL</t>
  </si>
  <si>
    <t>ADD ON)</t>
  </si>
  <si>
    <t>RATIO</t>
  </si>
  <si>
    <t>Average%</t>
  </si>
  <si>
    <t>N/A</t>
  </si>
  <si>
    <t xml:space="preserve"> Commercial banks also hold on-balance sheet assets in volumes that are multiples of bank capital. For example:</t>
  </si>
  <si>
    <t>EXPOSURE TO RISK</t>
  </si>
  <si>
    <t>EXPOSURES FROM OTHER ASSETS</t>
  </si>
  <si>
    <t>BASED CAPITAL:</t>
  </si>
  <si>
    <t>ALL COMMERCIAL BANKS</t>
  </si>
  <si>
    <t>ALL BANKS</t>
  </si>
  <si>
    <t xml:space="preserve"> 1-4 FAMILY MORTGAGES</t>
  </si>
  <si>
    <t xml:space="preserve"> C&amp;I LOANS</t>
  </si>
  <si>
    <t xml:space="preserve"> SECURITIES NOT IN TRADING ACCOUNT </t>
  </si>
  <si>
    <t>Source:  Call Report Schedule RC-R</t>
  </si>
  <si>
    <t>TABLE 5</t>
  </si>
  <si>
    <t>%</t>
  </si>
  <si>
    <t>HELD FOR</t>
  </si>
  <si>
    <t xml:space="preserve">NOT </t>
  </si>
  <si>
    <t>NOT</t>
  </si>
  <si>
    <t>TRADING</t>
  </si>
  <si>
    <t>TRADED</t>
  </si>
  <si>
    <t>&amp; MTM</t>
  </si>
  <si>
    <t>Note: Currently, the Call Report does not differentiate between traded and non-traded credit derivatives.  Credit derivatives have been excluded from the sum of total derivatives here.</t>
  </si>
  <si>
    <t>TABLE 6</t>
  </si>
  <si>
    <t>TRADED :</t>
  </si>
  <si>
    <t>NOT TRADED :</t>
  </si>
  <si>
    <t>(MTM)</t>
  </si>
  <si>
    <t>GROSS</t>
  </si>
  <si>
    <t>POSITIVE</t>
  </si>
  <si>
    <t>NEGATIVE</t>
  </si>
  <si>
    <t>FAIR VALUE*</t>
  </si>
  <si>
    <t>FAIR VALUE**</t>
  </si>
  <si>
    <t>Note: Currently, the Call Report does not differentiate credit derivatives by gross negative and positive fair values.  Credit derivatives have been excluded from the sum of total derivatives here.</t>
  </si>
  <si>
    <t>TABLE 7</t>
  </si>
  <si>
    <t>TOTAL TRADING</t>
  </si>
  <si>
    <t>TRADING REV</t>
  </si>
  <si>
    <t>REV FROM CASH &amp;</t>
  </si>
  <si>
    <t xml:space="preserve">FROM </t>
  </si>
  <si>
    <t>OFF BAL SHEET</t>
  </si>
  <si>
    <t xml:space="preserve">INT RATE </t>
  </si>
  <si>
    <t>EQUITY</t>
  </si>
  <si>
    <t>COMMOD &amp; OTH</t>
  </si>
  <si>
    <t>POSITIONS</t>
  </si>
  <si>
    <t>Note: Currently, the Call Report does not include trading revenues from credit derivatives.  Credit derivatives have been excluded from the sum of total derivatives here.</t>
  </si>
  <si>
    <t>Data source:  Call Report, schedule RC-I</t>
  </si>
  <si>
    <t>TABLE 8</t>
  </si>
  <si>
    <t>MATURITY</t>
  </si>
  <si>
    <t>ALL</t>
  </si>
  <si>
    <t xml:space="preserve"> &lt; 1 YR</t>
  </si>
  <si>
    <t>1 - 5 YRS</t>
  </si>
  <si>
    <t xml:space="preserve"> &gt; 5 YRS</t>
  </si>
  <si>
    <t>MATURITIES</t>
  </si>
  <si>
    <t>Note: Currently, the Call Report does not include maturity breakouts for credit derivatives.  Credit derivatives have been excluded from the sum of total derivatives here.</t>
  </si>
  <si>
    <t>Data source:  Call Report, schedule RC-R</t>
  </si>
  <si>
    <t>TABLE 9</t>
  </si>
  <si>
    <t xml:space="preserve">GOLD </t>
  </si>
  <si>
    <t>GOLD</t>
  </si>
  <si>
    <t>PREC METALS</t>
  </si>
  <si>
    <t>TABLE 10</t>
  </si>
  <si>
    <t>OTHER COMM</t>
  </si>
  <si>
    <t>TABLE 2</t>
  </si>
  <si>
    <t>NOTE: DATA ARE PRELIMINARY</t>
  </si>
  <si>
    <t>HOLDING COMPANY</t>
  </si>
  <si>
    <t>TOTALS FOR THE TOP 25 HOLDING COMPANIES WITH DERIVATIVES</t>
  </si>
  <si>
    <t>Note: Currently, the Y-9 report does not differentiate credit derivatives by contract type.  Credit derivatives have been included in the sum of total derivatives.</t>
  </si>
  <si>
    <t xml:space="preserve">Data source:  Consolidated Financial Statements for Bank Holding Companies, FR Y- 9, schedule HC-F </t>
  </si>
  <si>
    <t>NOTE:DATA ARE PRELIMINARY</t>
  </si>
  <si>
    <t>DATA ARE PRELIMINARY</t>
  </si>
  <si>
    <t>Note: Before the first quarter of 1995 total derivatives included spot foreign exchange.  Beginning in the first quarter, 1995, spot foreign exchange was reported separately.</t>
  </si>
  <si>
    <t>Note: Trading revenue is defined here as "trading revenue from cash instruments and off balance sheet derivative instruments."</t>
  </si>
  <si>
    <t>Note: Numbers may not sum due to rounding.</t>
  </si>
  <si>
    <t>Note: In previous quarters, total derivatives included spot foreign exchange.  Beginning in the first quarter, 1995, spot foreign exchange is reported separately.</t>
  </si>
  <si>
    <t xml:space="preserve">Note: The numbers reported above for future credit exposures reflect gross add-ons.  </t>
  </si>
  <si>
    <t xml:space="preserve">Note: The total credit exposure to capital ratio is calculated using risk based capital (tier one plus tier two capital).  </t>
  </si>
  <si>
    <t>Note: "Foreign Exchange" does not include spot fx.</t>
  </si>
  <si>
    <t>Note: "Other" is defined as the sum of commodity and equity contracts.</t>
  </si>
  <si>
    <t>Note: Numbers may not add due to rounding.</t>
  </si>
  <si>
    <t xml:space="preserve"> </t>
  </si>
  <si>
    <t xml:space="preserve">Note: Figures above exclude foreign exchange contracts with an original maturity of 14 days or less, futures contracts, written options, basis swaps, and any contracts not subject to risk-based capital requirements. </t>
  </si>
  <si>
    <t xml:space="preserve">             Therefore, the total notional amount of derivatives by maturity will not add to the total derivatives figure in this table.</t>
  </si>
  <si>
    <t xml:space="preserve">       Therefore, the total notional amount of derivatives by maturity will not add to the total derivatives figure in this table.</t>
  </si>
  <si>
    <t xml:space="preserve">            Therefore, the total notional amount of derivatives by maturity will not add to the total derivatives figure in this table.</t>
  </si>
  <si>
    <t>MTM</t>
  </si>
  <si>
    <t>NOTIONAL AMOUNT OF DERIVATIVES CONTRACTS OF THE 25</t>
  </si>
  <si>
    <t>COMMERCIAL BANKS AND TRUST COMPANIES WITH THE MOST DERIVATIVE CONTRACTS</t>
  </si>
  <si>
    <t>NOTIONAL AMOUNT OF DERIVATIVE CONTRACTS OF THE 25</t>
  </si>
  <si>
    <t>HOLDING COMPANIES WITH THE MOST DERIVATIVES CONTRACTS</t>
  </si>
  <si>
    <t>DISTRIBUTION OF DERIVATIVES CONTRACTS OF THE 25</t>
  </si>
  <si>
    <t>COMMERCIAL BANKS AND TRUST COMPANIES WITH THE MOST DERIVATIVES CONTRACTS</t>
  </si>
  <si>
    <t>COMMERCIAL BANKS AND TRUST COMPANIES WITH THE MOST  DERIVATIVE CONTRACTS</t>
  </si>
  <si>
    <t>Note: Before the first quarter of 1995 total derivatives included spot foreign exchange.  Beginning in the first quarter 1995, spot foreign exchange was reported separately.</t>
  </si>
  <si>
    <t>TOP 5 COMMERCIAL BANKS &amp; TCs WITH DERIVATIVES</t>
  </si>
  <si>
    <t>NOTIONAL AMOUNTS OF DERIVATIVES CONTRACTS HELD FOR TRADING OF THE 5</t>
  </si>
  <si>
    <t>GROSS FAIR VALUES OF DERIVATIVE CONTRACTS OF THE 5</t>
  </si>
  <si>
    <t>TRADING REVENUE FROM CASH INSTRUMENTS AND DERIVATIVES OF THE 5</t>
  </si>
  <si>
    <t>NOTIONAL AMOUNT OF DERIVATIVES CONTRACTS BY CONTRACT TYPE &amp; MATURITY FOR THE 5</t>
  </si>
  <si>
    <t>JPMORGAN CHASE BANK NA</t>
  </si>
  <si>
    <t>NY</t>
  </si>
  <si>
    <t>BANK OF AMERICA NA</t>
  </si>
  <si>
    <t>NC</t>
  </si>
  <si>
    <t>CITIBANK NATIONAL ASSN</t>
  </si>
  <si>
    <t>WACHOVIA BANK NATIONAL ASSN</t>
  </si>
  <si>
    <t>HSBC BANK USA NATIONAL ASSN</t>
  </si>
  <si>
    <t>DE</t>
  </si>
  <si>
    <t>BANK OF NEW YORK</t>
  </si>
  <si>
    <t>WELLS FARGO BANK NA</t>
  </si>
  <si>
    <t>SD</t>
  </si>
  <si>
    <t>STATE STREET BANK&amp;TRUST CO</t>
  </si>
  <si>
    <t>MA</t>
  </si>
  <si>
    <t>FLEET NATIONAL BANK</t>
  </si>
  <si>
    <t>RI</t>
  </si>
  <si>
    <t>NATIONAL CITY BANK</t>
  </si>
  <si>
    <t>OH</t>
  </si>
  <si>
    <t>NATIONAL CITY BANK OF IN</t>
  </si>
  <si>
    <t>IN</t>
  </si>
  <si>
    <t>PNC BANK NATIONAL ASSN</t>
  </si>
  <si>
    <t>PA</t>
  </si>
  <si>
    <t>MELLON BANK NATIONAL ASSN</t>
  </si>
  <si>
    <t>SUNTRUST BANK</t>
  </si>
  <si>
    <t>GA</t>
  </si>
  <si>
    <t>KEYBANK NATIONAL ASSN</t>
  </si>
  <si>
    <t>U S BANK NATIONAL ASSN</t>
  </si>
  <si>
    <t>LASALLE BANK NATIONAL ASSN</t>
  </si>
  <si>
    <t>IL</t>
  </si>
  <si>
    <t>STANDARD FEDERAL BANK NA</t>
  </si>
  <si>
    <t>MI</t>
  </si>
  <si>
    <t>DEUTSCHE BANK TR CO AMERICAS</t>
  </si>
  <si>
    <t>NORTHERN TRUST CO</t>
  </si>
  <si>
    <t>FIRST TENNESSEE BANK NA</t>
  </si>
  <si>
    <t>TN</t>
  </si>
  <si>
    <t>CAPITAL ONE BANK</t>
  </si>
  <si>
    <t>VA</t>
  </si>
  <si>
    <t>BRANCH BANKING&amp;TRUST CO</t>
  </si>
  <si>
    <t>CA</t>
  </si>
  <si>
    <t>MARCH 31, 2005,  $ MILLIONS</t>
  </si>
  <si>
    <t>**Market value of contracts that have a negative fair value as of the end of the first quarter, 2005.</t>
  </si>
  <si>
    <t>*Market value of contracts that have a positive fair value as of the end of the first quarter, 2005.</t>
  </si>
  <si>
    <t xml:space="preserve">NOTE: REVENUE FIGURES ARE FOR FIRST QUARTER (NOT YEAR-TO-DATE) </t>
  </si>
  <si>
    <t>FREMONT INVESTMENT&amp;LOAN</t>
  </si>
  <si>
    <t>FIFTH THIRD BANK</t>
  </si>
  <si>
    <t>TOTAL AMOUNTS FOR ALL 695 BKS &amp; TCs WITH DERIVATIVES</t>
  </si>
  <si>
    <t>OTHER 670 COMMERCIAL BANKS &amp; TCs WITH DERIVATIVES</t>
  </si>
  <si>
    <t>JPMORGAN CHASE &amp; CO.</t>
  </si>
  <si>
    <t>CITIGROUP INC.</t>
  </si>
  <si>
    <t>BANK OF AMERICA CORPORATION</t>
  </si>
  <si>
    <t>WACHOVIA CORPORATION</t>
  </si>
  <si>
    <t>HSBC NORTH AMERICA HOLDINGS INC.</t>
  </si>
  <si>
    <t>WELLS FARGO &amp; COMPANY</t>
  </si>
  <si>
    <t>BANK OF NEW YORK COMPANY, INC., THE</t>
  </si>
  <si>
    <t>TAUNUS CORPORATION</t>
  </si>
  <si>
    <t>COUNTRYWIDE FINANCIAL CORPORATION</t>
  </si>
  <si>
    <t>STATE STREET CORPORATION</t>
  </si>
  <si>
    <t>BARCLAYS GROUP US INC.</t>
  </si>
  <si>
    <t>NATIONAL CITY CORPORATION</t>
  </si>
  <si>
    <t>PNC FINANCIAL SERVICES GROUP, INC., THE</t>
  </si>
  <si>
    <t>ABN AMRO NORTH AMERICA HOLDING COMPANY</t>
  </si>
  <si>
    <t>MELLON FINANCIAL CORPORATION</t>
  </si>
  <si>
    <t>SUNTRUST BANKS, INC.</t>
  </si>
  <si>
    <t>KEYCORP</t>
  </si>
  <si>
    <t>U.S. BANCORP</t>
  </si>
  <si>
    <t>MN</t>
  </si>
  <si>
    <t>NORTHERN TRUST CORPORATION</t>
  </si>
  <si>
    <t>JOHN HANCOCK HOLDINGS (DELAWARE) LLC</t>
  </si>
  <si>
    <t>METLIFE, INC.</t>
  </si>
  <si>
    <t>FIRST HORIZON NATIONAL CORPORATION</t>
  </si>
  <si>
    <t>CAPITAL ONE FINANCIAL CORPORATION</t>
  </si>
  <si>
    <t>BB&amp;T CORPORATION</t>
  </si>
  <si>
    <t>REGIONS FINANCIAL CORPORATION</t>
  </si>
  <si>
    <t>AL</t>
  </si>
  <si>
    <t>TOTAL AMOUNTS FOR ALL 695 BKS &amp; TCS: % OF ALL 695 BKS &amp; TCs WITH DERIVATIVES</t>
  </si>
  <si>
    <t>TOP 25 COMMERCIAL BANKS &amp; TC: % OF ALL 695 BKS &amp;TCs WITH DERIVATIVES</t>
  </si>
  <si>
    <t>OTHER 670 COMMERCIAL BANKS &amp; TCS: % OF ALL 695 BKS &amp;TCs WITH DERIVATIVES</t>
  </si>
  <si>
    <t>OTHER 690 COMMERCIAL BANKS &amp; TCs WITH DERIVATIVES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</si>
</sst>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quot;$&quot;#,##0.00"/>
    <numFmt numFmtId="168" formatCode="_(* #,##0_);_(* \(#,##0\);_(* &quot;-&quot;??_);_(@_)"/>
  </numFmts>
  <fonts count="37">
    <font>
      <sz val="10"/>
      <name val="Arial"/>
      <family val="0"/>
    </font>
    <font>
      <sz val="10"/>
      <color indexed="8"/>
      <name val="Arial"/>
      <family val="2"/>
    </font>
    <font>
      <b/>
      <sz val="10"/>
      <name val="Times New Roman"/>
      <family val="1"/>
    </font>
    <font>
      <sz val="10"/>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bottom style="double"/>
    </border>
    <border>
      <left/>
      <right/>
      <top/>
      <bottom style="double"/>
    </border>
    <border>
      <left style="thin"/>
      <right style="thin"/>
      <top style="thin"/>
      <bottom/>
    </border>
    <border>
      <left style="thin"/>
      <right style="thin"/>
      <top/>
      <bottom/>
    </border>
    <border>
      <left style="thin"/>
      <right style="thin"/>
      <top/>
      <bottom style="thin"/>
    </border>
    <border>
      <left style="thin"/>
      <right style="thin"/>
      <top/>
      <bottom style="double"/>
    </border>
    <border>
      <left/>
      <right style="thin"/>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2" fillId="0" borderId="11" xfId="0" applyFont="1" applyBorder="1" applyAlignment="1">
      <alignment/>
    </xf>
    <xf numFmtId="0" fontId="2" fillId="0" borderId="11" xfId="0" applyFont="1" applyBorder="1" applyAlignment="1">
      <alignment horizontal="right"/>
    </xf>
    <xf numFmtId="0" fontId="2" fillId="0" borderId="12" xfId="0" applyFont="1" applyBorder="1" applyAlignment="1">
      <alignment horizontal="right"/>
    </xf>
    <xf numFmtId="164" fontId="2" fillId="0" borderId="11" xfId="0" applyNumberFormat="1" applyFont="1" applyBorder="1" applyAlignment="1">
      <alignment horizontal="right"/>
    </xf>
    <xf numFmtId="0" fontId="3" fillId="0" borderId="13" xfId="0" applyFont="1" applyBorder="1" applyAlignment="1">
      <alignment/>
    </xf>
    <xf numFmtId="0" fontId="2" fillId="0" borderId="0" xfId="0" applyFont="1" applyAlignment="1">
      <alignment horizontal="right"/>
    </xf>
    <xf numFmtId="0" fontId="2" fillId="0" borderId="14" xfId="0" applyFont="1" applyBorder="1" applyAlignment="1">
      <alignment horizontal="right"/>
    </xf>
    <xf numFmtId="0" fontId="3" fillId="0" borderId="15" xfId="0" applyFont="1" applyBorder="1" applyAlignment="1">
      <alignment/>
    </xf>
    <xf numFmtId="0" fontId="2" fillId="0" borderId="16" xfId="0" applyFont="1" applyBorder="1" applyAlignment="1">
      <alignment/>
    </xf>
    <xf numFmtId="0" fontId="2" fillId="0" borderId="16" xfId="0" applyFont="1" applyBorder="1" applyAlignment="1">
      <alignment horizontal="right"/>
    </xf>
    <xf numFmtId="0" fontId="2" fillId="0" borderId="17" xfId="0" applyFont="1" applyBorder="1" applyAlignment="1">
      <alignment horizontal="right"/>
    </xf>
    <xf numFmtId="0" fontId="3" fillId="0" borderId="14" xfId="0" applyFont="1" applyBorder="1" applyAlignment="1">
      <alignment/>
    </xf>
    <xf numFmtId="0" fontId="3" fillId="0" borderId="0" xfId="0" applyFont="1" applyAlignment="1">
      <alignment horizontal="left"/>
    </xf>
    <xf numFmtId="164" fontId="3" fillId="0" borderId="0" xfId="0" applyNumberFormat="1" applyFont="1" applyAlignment="1">
      <alignment/>
    </xf>
    <xf numFmtId="164" fontId="3" fillId="0" borderId="14" xfId="0" applyNumberFormat="1" applyFont="1" applyBorder="1" applyAlignment="1">
      <alignment/>
    </xf>
    <xf numFmtId="0" fontId="3" fillId="0" borderId="18" xfId="0" applyFont="1" applyBorder="1" applyAlignment="1">
      <alignment/>
    </xf>
    <xf numFmtId="0" fontId="3" fillId="0" borderId="19" xfId="0" applyFont="1" applyBorder="1" applyAlignment="1">
      <alignment horizontal="left"/>
    </xf>
    <xf numFmtId="0" fontId="3" fillId="0" borderId="16" xfId="0" applyFont="1" applyBorder="1" applyAlignment="1">
      <alignment/>
    </xf>
    <xf numFmtId="0" fontId="3" fillId="0" borderId="17" xfId="0" applyFont="1" applyBorder="1" applyAlignment="1">
      <alignment/>
    </xf>
    <xf numFmtId="0" fontId="2" fillId="0" borderId="0" xfId="0" applyFont="1" applyBorder="1" applyAlignment="1">
      <alignment/>
    </xf>
    <xf numFmtId="0" fontId="3" fillId="0" borderId="0" xfId="0" applyFont="1" applyBorder="1" applyAlignment="1">
      <alignment/>
    </xf>
    <xf numFmtId="0" fontId="3" fillId="0" borderId="14" xfId="0" applyFont="1" applyBorder="1" applyAlignment="1">
      <alignment horizontal="right"/>
    </xf>
    <xf numFmtId="165" fontId="3" fillId="0" borderId="0" xfId="0" applyNumberFormat="1" applyFont="1" applyAlignment="1">
      <alignment/>
    </xf>
    <xf numFmtId="165" fontId="3" fillId="0" borderId="14" xfId="0" applyNumberFormat="1" applyFont="1" applyBorder="1" applyAlignment="1">
      <alignment/>
    </xf>
    <xf numFmtId="165" fontId="3" fillId="0" borderId="0" xfId="0" applyNumberFormat="1" applyFont="1" applyBorder="1" applyAlignment="1">
      <alignment/>
    </xf>
    <xf numFmtId="165" fontId="3" fillId="0" borderId="13" xfId="0" applyNumberFormat="1" applyFont="1" applyBorder="1" applyAlignment="1">
      <alignment/>
    </xf>
    <xf numFmtId="165" fontId="3" fillId="0" borderId="17" xfId="0" applyNumberFormat="1" applyFont="1" applyBorder="1" applyAlignment="1">
      <alignment/>
    </xf>
    <xf numFmtId="165" fontId="3" fillId="0" borderId="15" xfId="0" applyNumberFormat="1" applyFont="1" applyBorder="1" applyAlignment="1">
      <alignment/>
    </xf>
    <xf numFmtId="165" fontId="3" fillId="0" borderId="16" xfId="0" applyNumberFormat="1" applyFont="1" applyBorder="1" applyAlignment="1">
      <alignment/>
    </xf>
    <xf numFmtId="0" fontId="2" fillId="0" borderId="10" xfId="0" applyFont="1" applyBorder="1" applyAlignment="1">
      <alignment/>
    </xf>
    <xf numFmtId="0" fontId="2" fillId="0" borderId="13" xfId="0" applyFont="1" applyBorder="1" applyAlignment="1">
      <alignment/>
    </xf>
    <xf numFmtId="0" fontId="2" fillId="0" borderId="15" xfId="0" applyFont="1" applyBorder="1" applyAlignment="1">
      <alignment/>
    </xf>
    <xf numFmtId="0" fontId="3" fillId="0" borderId="13" xfId="0" applyFont="1" applyBorder="1" applyAlignment="1">
      <alignment horizontal="left"/>
    </xf>
    <xf numFmtId="0" fontId="3" fillId="0" borderId="18" xfId="0" applyFont="1" applyBorder="1" applyAlignment="1">
      <alignment horizontal="left"/>
    </xf>
    <xf numFmtId="165" fontId="3" fillId="0" borderId="14" xfId="0" applyNumberFormat="1" applyFont="1" applyBorder="1" applyAlignment="1">
      <alignment horizontal="right"/>
    </xf>
    <xf numFmtId="0" fontId="3" fillId="0" borderId="0" xfId="0" applyFont="1" applyAlignment="1">
      <alignment horizontal="center"/>
    </xf>
    <xf numFmtId="0" fontId="3" fillId="0" borderId="16" xfId="0" applyFont="1" applyBorder="1" applyAlignment="1">
      <alignment horizontal="center"/>
    </xf>
    <xf numFmtId="0" fontId="2" fillId="0" borderId="0" xfId="0" applyFont="1" applyBorder="1" applyAlignment="1">
      <alignment horizontal="right"/>
    </xf>
    <xf numFmtId="0" fontId="2" fillId="0" borderId="20"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3" fillId="0" borderId="21" xfId="0" applyFont="1" applyBorder="1" applyAlignment="1">
      <alignment/>
    </xf>
    <xf numFmtId="5" fontId="3" fillId="0" borderId="21" xfId="0" applyNumberFormat="1" applyFont="1" applyBorder="1" applyAlignment="1">
      <alignment/>
    </xf>
    <xf numFmtId="5" fontId="3" fillId="0" borderId="0" xfId="0" applyNumberFormat="1" applyFont="1" applyAlignment="1">
      <alignment/>
    </xf>
    <xf numFmtId="5" fontId="3" fillId="0" borderId="14" xfId="0" applyNumberFormat="1" applyFont="1" applyBorder="1" applyAlignment="1">
      <alignment/>
    </xf>
    <xf numFmtId="164" fontId="3" fillId="0" borderId="14" xfId="0" applyNumberFormat="1" applyFont="1" applyBorder="1" applyAlignment="1">
      <alignment/>
    </xf>
    <xf numFmtId="164" fontId="3" fillId="0" borderId="21" xfId="0" applyNumberFormat="1" applyFont="1" applyBorder="1" applyAlignment="1">
      <alignment/>
    </xf>
    <xf numFmtId="0" fontId="3" fillId="0" borderId="0" xfId="0" applyFont="1" applyBorder="1" applyAlignment="1">
      <alignment horizontal="left"/>
    </xf>
    <xf numFmtId="164" fontId="3" fillId="0" borderId="0" xfId="0" applyNumberFormat="1" applyFont="1" applyBorder="1" applyAlignment="1">
      <alignment/>
    </xf>
    <xf numFmtId="0" fontId="3" fillId="0" borderId="0" xfId="0" applyFont="1" applyBorder="1" applyAlignment="1">
      <alignment horizontal="right"/>
    </xf>
    <xf numFmtId="6" fontId="3" fillId="0" borderId="0" xfId="0" applyNumberFormat="1" applyFont="1" applyAlignment="1">
      <alignment/>
    </xf>
    <xf numFmtId="6" fontId="3" fillId="0" borderId="14" xfId="0" applyNumberFormat="1" applyFont="1" applyBorder="1" applyAlignment="1">
      <alignment/>
    </xf>
    <xf numFmtId="6" fontId="3" fillId="0" borderId="16" xfId="0" applyNumberFormat="1" applyFont="1" applyBorder="1" applyAlignment="1">
      <alignment/>
    </xf>
    <xf numFmtId="6" fontId="3" fillId="0" borderId="17" xfId="0" applyNumberFormat="1" applyFont="1" applyBorder="1" applyAlignment="1">
      <alignment/>
    </xf>
    <xf numFmtId="0" fontId="2" fillId="0" borderId="0" xfId="0" applyFont="1" applyAlignment="1">
      <alignment horizontal="center"/>
    </xf>
    <xf numFmtId="164" fontId="3" fillId="0" borderId="21" xfId="0" applyNumberFormat="1" applyFont="1" applyBorder="1" applyAlignment="1">
      <alignment/>
    </xf>
    <xf numFmtId="165"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Alignment="1">
      <alignment/>
    </xf>
    <xf numFmtId="167" fontId="3" fillId="0" borderId="0" xfId="0" applyNumberFormat="1" applyFont="1" applyAlignment="1">
      <alignment/>
    </xf>
    <xf numFmtId="165" fontId="3" fillId="0" borderId="14" xfId="0" applyNumberFormat="1" applyFont="1" applyFill="1" applyBorder="1" applyAlignment="1">
      <alignment horizontal="right"/>
    </xf>
    <xf numFmtId="164" fontId="3" fillId="0" borderId="0" xfId="0" applyNumberFormat="1" applyFont="1" applyFill="1" applyAlignment="1">
      <alignment/>
    </xf>
    <xf numFmtId="164" fontId="3" fillId="0" borderId="14" xfId="0" applyNumberFormat="1" applyFont="1" applyFill="1" applyBorder="1" applyAlignment="1">
      <alignment/>
    </xf>
    <xf numFmtId="166" fontId="3" fillId="0" borderId="0" xfId="0" applyNumberFormat="1" applyFont="1" applyFill="1" applyAlignment="1">
      <alignment/>
    </xf>
    <xf numFmtId="166" fontId="3" fillId="0" borderId="14" xfId="0" applyNumberFormat="1" applyFont="1" applyFill="1" applyBorder="1" applyAlignment="1">
      <alignment/>
    </xf>
    <xf numFmtId="165" fontId="3" fillId="0" borderId="19" xfId="0" applyNumberFormat="1" applyFont="1" applyBorder="1" applyAlignment="1">
      <alignment/>
    </xf>
    <xf numFmtId="0" fontId="3" fillId="0" borderId="19" xfId="0" applyFont="1" applyBorder="1" applyAlignment="1">
      <alignment/>
    </xf>
    <xf numFmtId="168" fontId="3" fillId="0" borderId="0" xfId="42" applyNumberFormat="1" applyFont="1" applyBorder="1" applyAlignment="1">
      <alignment/>
    </xf>
    <xf numFmtId="168" fontId="3" fillId="0" borderId="21" xfId="42" applyNumberFormat="1" applyFont="1" applyBorder="1" applyAlignment="1">
      <alignment/>
    </xf>
    <xf numFmtId="168" fontId="3" fillId="0" borderId="19" xfId="42" applyNumberFormat="1" applyFont="1" applyBorder="1" applyAlignment="1">
      <alignment/>
    </xf>
    <xf numFmtId="168" fontId="3" fillId="0" borderId="23" xfId="42" applyNumberFormat="1" applyFont="1" applyBorder="1" applyAlignment="1">
      <alignment/>
    </xf>
    <xf numFmtId="168" fontId="3" fillId="0" borderId="16" xfId="0" applyNumberFormat="1" applyFont="1" applyBorder="1" applyAlignment="1">
      <alignment/>
    </xf>
    <xf numFmtId="168" fontId="3" fillId="0" borderId="17" xfId="0" applyNumberFormat="1" applyFont="1" applyBorder="1" applyAlignment="1">
      <alignment/>
    </xf>
    <xf numFmtId="168" fontId="3" fillId="0" borderId="14" xfId="42" applyNumberFormat="1" applyFont="1" applyBorder="1" applyAlignment="1">
      <alignment/>
    </xf>
    <xf numFmtId="168" fontId="3" fillId="0" borderId="24" xfId="42" applyNumberFormat="1" applyFont="1" applyBorder="1" applyAlignment="1">
      <alignment/>
    </xf>
    <xf numFmtId="165" fontId="3" fillId="0" borderId="24" xfId="0" applyNumberFormat="1" applyFont="1" applyBorder="1" applyAlignment="1">
      <alignment/>
    </xf>
    <xf numFmtId="0" fontId="3" fillId="0" borderId="12" xfId="0" applyFont="1" applyBorder="1" applyAlignment="1">
      <alignment/>
    </xf>
    <xf numFmtId="0" fontId="3" fillId="0" borderId="15" xfId="0" applyFont="1" applyFill="1" applyBorder="1" applyAlignment="1">
      <alignment/>
    </xf>
    <xf numFmtId="0" fontId="3" fillId="0" borderId="16" xfId="0" applyFont="1" applyFill="1" applyBorder="1" applyAlignment="1">
      <alignment/>
    </xf>
    <xf numFmtId="164" fontId="3" fillId="0" borderId="16" xfId="0" applyNumberFormat="1" applyFont="1" applyFill="1" applyBorder="1" applyAlignment="1">
      <alignment/>
    </xf>
    <xf numFmtId="164" fontId="3" fillId="0" borderId="17" xfId="0" applyNumberFormat="1" applyFont="1" applyFill="1" applyBorder="1" applyAlignment="1">
      <alignment/>
    </xf>
    <xf numFmtId="0" fontId="3" fillId="0" borderId="0" xfId="0" applyFont="1" applyFill="1" applyAlignment="1">
      <alignment/>
    </xf>
    <xf numFmtId="0" fontId="3" fillId="0" borderId="13" xfId="0" applyFont="1" applyFill="1" applyBorder="1" applyAlignment="1">
      <alignment/>
    </xf>
    <xf numFmtId="164" fontId="3" fillId="0" borderId="0" xfId="0" applyNumberFormat="1" applyFont="1" applyFill="1" applyBorder="1" applyAlignment="1">
      <alignment/>
    </xf>
    <xf numFmtId="164" fontId="3" fillId="0" borderId="13" xfId="0" applyNumberFormat="1" applyFont="1" applyFill="1" applyBorder="1" applyAlignment="1">
      <alignment/>
    </xf>
    <xf numFmtId="164" fontId="3" fillId="0" borderId="15" xfId="0" applyNumberFormat="1" applyFont="1" applyFill="1" applyBorder="1" applyAlignment="1">
      <alignment/>
    </xf>
    <xf numFmtId="165" fontId="3" fillId="0" borderId="14" xfId="0" applyNumberFormat="1" applyFont="1" applyFill="1" applyBorder="1" applyAlignment="1">
      <alignment/>
    </xf>
    <xf numFmtId="165" fontId="3" fillId="0" borderId="17" xfId="0" applyNumberFormat="1" applyFont="1" applyFill="1" applyBorder="1" applyAlignment="1">
      <alignment/>
    </xf>
    <xf numFmtId="0" fontId="2" fillId="0" borderId="13" xfId="0" applyFont="1" applyFill="1" applyBorder="1" applyAlignment="1">
      <alignment/>
    </xf>
    <xf numFmtId="0" fontId="2" fillId="0" borderId="0" xfId="0" applyFont="1" applyFill="1" applyAlignment="1">
      <alignment/>
    </xf>
    <xf numFmtId="164" fontId="2" fillId="0" borderId="0" xfId="0" applyNumberFormat="1" applyFont="1" applyFill="1" applyAlignment="1">
      <alignment/>
    </xf>
    <xf numFmtId="164" fontId="2" fillId="0" borderId="14" xfId="0" applyNumberFormat="1" applyFont="1" applyFill="1" applyBorder="1" applyAlignment="1">
      <alignment/>
    </xf>
    <xf numFmtId="166" fontId="2" fillId="0" borderId="0" xfId="0" applyNumberFormat="1" applyFont="1" applyFill="1" applyAlignment="1">
      <alignment/>
    </xf>
    <xf numFmtId="166" fontId="2" fillId="0" borderId="14" xfId="0" applyNumberFormat="1"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164" fontId="2" fillId="0" borderId="16" xfId="0" applyNumberFormat="1" applyFont="1" applyFill="1" applyBorder="1" applyAlignment="1">
      <alignment/>
    </xf>
    <xf numFmtId="164" fontId="2" fillId="0" borderId="17" xfId="0" applyNumberFormat="1" applyFont="1" applyFill="1" applyBorder="1" applyAlignment="1">
      <alignment/>
    </xf>
    <xf numFmtId="166" fontId="2" fillId="0" borderId="16" xfId="0" applyNumberFormat="1" applyFont="1" applyFill="1" applyBorder="1" applyAlignment="1">
      <alignment/>
    </xf>
    <xf numFmtId="166" fontId="2" fillId="0" borderId="17" xfId="0" applyNumberFormat="1" applyFont="1" applyFill="1" applyBorder="1" applyAlignment="1">
      <alignment/>
    </xf>
    <xf numFmtId="5" fontId="3" fillId="0" borderId="22" xfId="0" applyNumberFormat="1" applyFont="1" applyFill="1" applyBorder="1" applyAlignment="1">
      <alignment/>
    </xf>
    <xf numFmtId="5" fontId="3" fillId="0" borderId="16" xfId="0" applyNumberFormat="1" applyFont="1" applyFill="1" applyBorder="1" applyAlignment="1">
      <alignment/>
    </xf>
    <xf numFmtId="5" fontId="3" fillId="0" borderId="17" xfId="0" applyNumberFormat="1" applyFont="1" applyFill="1" applyBorder="1" applyAlignment="1">
      <alignment/>
    </xf>
    <xf numFmtId="164" fontId="3" fillId="0" borderId="15" xfId="0" applyNumberFormat="1" applyFont="1" applyFill="1" applyBorder="1" applyAlignment="1">
      <alignment/>
    </xf>
    <xf numFmtId="164" fontId="3" fillId="0" borderId="16" xfId="0" applyNumberFormat="1" applyFont="1" applyFill="1" applyBorder="1" applyAlignment="1">
      <alignment horizontal="right"/>
    </xf>
    <xf numFmtId="164" fontId="3" fillId="0" borderId="17" xfId="0" applyNumberFormat="1" applyFont="1" applyFill="1" applyBorder="1" applyAlignment="1">
      <alignment/>
    </xf>
    <xf numFmtId="164" fontId="3" fillId="0" borderId="16" xfId="0" applyNumberFormat="1" applyFont="1" applyFill="1" applyBorder="1" applyAlignment="1">
      <alignment/>
    </xf>
    <xf numFmtId="164" fontId="3" fillId="0" borderId="22" xfId="0" applyNumberFormat="1" applyFont="1" applyFill="1" applyBorder="1" applyAlignment="1">
      <alignment/>
    </xf>
    <xf numFmtId="164" fontId="3" fillId="0" borderId="22" xfId="0" applyNumberFormat="1" applyFont="1" applyFill="1" applyBorder="1" applyAlignment="1">
      <alignment/>
    </xf>
    <xf numFmtId="9" fontId="3" fillId="0" borderId="0" xfId="0" applyNumberFormat="1" applyFont="1" applyFill="1" applyAlignment="1">
      <alignment horizontal="center"/>
    </xf>
    <xf numFmtId="5" fontId="3" fillId="0" borderId="0" xfId="0" applyNumberFormat="1" applyFont="1" applyBorder="1" applyAlignment="1">
      <alignment/>
    </xf>
    <xf numFmtId="164" fontId="3" fillId="0" borderId="0" xfId="0" applyNumberFormat="1" applyFont="1" applyBorder="1" applyAlignment="1">
      <alignment/>
    </xf>
    <xf numFmtId="164" fontId="3" fillId="0" borderId="0" xfId="0" applyNumberFormat="1" applyFont="1" applyBorder="1" applyAlignment="1">
      <alignment horizontal="right"/>
    </xf>
    <xf numFmtId="0" fontId="0" fillId="0" borderId="14" xfId="0" applyBorder="1" applyAlignment="1">
      <alignment/>
    </xf>
    <xf numFmtId="168" fontId="3" fillId="0" borderId="0" xfId="42" applyNumberFormat="1" applyFont="1" applyAlignment="1">
      <alignment/>
    </xf>
    <xf numFmtId="0" fontId="0" fillId="0" borderId="0" xfId="0" applyBorder="1" applyAlignment="1">
      <alignment/>
    </xf>
    <xf numFmtId="0" fontId="2" fillId="0" borderId="0" xfId="0" applyFont="1" applyAlignment="1">
      <alignment horizontal="center"/>
    </xf>
    <xf numFmtId="0" fontId="2" fillId="0" borderId="0" xfId="0" applyFont="1" applyBorder="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P53"/>
  <sheetViews>
    <sheetView tabSelected="1" zoomScale="75" zoomScaleNormal="75" zoomScalePageLayoutView="0" workbookViewId="0" topLeftCell="A1">
      <selection activeCell="F43" sqref="F43"/>
    </sheetView>
  </sheetViews>
  <sheetFormatPr defaultColWidth="44.57421875" defaultRowHeight="12.75"/>
  <cols>
    <col min="1" max="1" width="11.140625" style="2" customWidth="1"/>
    <col min="2" max="2" width="10.57421875" style="2" customWidth="1"/>
    <col min="3" max="3" width="8.7109375" style="2" customWidth="1"/>
    <col min="4" max="4" width="37.8515625" style="2" customWidth="1"/>
    <col min="5" max="5" width="9.28125" style="2" customWidth="1"/>
    <col min="6" max="6" width="13.140625" style="2" customWidth="1"/>
    <col min="7" max="7" width="17.8515625" style="2" bestFit="1" customWidth="1"/>
    <col min="8" max="9" width="14.140625" style="2" bestFit="1" customWidth="1"/>
    <col min="10" max="10" width="15.57421875" style="2" bestFit="1" customWidth="1"/>
    <col min="11" max="11" width="12.8515625" style="2" bestFit="1" customWidth="1"/>
    <col min="12" max="12" width="14.00390625" style="2" bestFit="1" customWidth="1"/>
    <col min="13" max="13" width="17.8515625" style="2" bestFit="1" customWidth="1"/>
    <col min="14" max="14" width="12.57421875" style="2" customWidth="1"/>
    <col min="15" max="16384" width="44.57421875" style="2" customWidth="1"/>
  </cols>
  <sheetData>
    <row r="1" ht="12.75">
      <c r="B1" s="1" t="s">
        <v>0</v>
      </c>
    </row>
    <row r="5" spans="2:14" ht="12.75">
      <c r="B5" s="120" t="s">
        <v>126</v>
      </c>
      <c r="C5" s="120"/>
      <c r="D5" s="120"/>
      <c r="E5" s="120"/>
      <c r="F5" s="120"/>
      <c r="G5" s="120"/>
      <c r="H5" s="120"/>
      <c r="I5" s="120"/>
      <c r="J5" s="120"/>
      <c r="K5" s="120"/>
      <c r="L5" s="120"/>
      <c r="M5" s="120"/>
      <c r="N5" s="120"/>
    </row>
    <row r="6" spans="2:14" ht="12.75">
      <c r="B6" s="120" t="s">
        <v>127</v>
      </c>
      <c r="C6" s="120"/>
      <c r="D6" s="120"/>
      <c r="E6" s="120"/>
      <c r="F6" s="120"/>
      <c r="G6" s="120"/>
      <c r="H6" s="120"/>
      <c r="I6" s="120"/>
      <c r="J6" s="120"/>
      <c r="K6" s="120"/>
      <c r="L6" s="120"/>
      <c r="M6" s="120"/>
      <c r="N6" s="120"/>
    </row>
    <row r="7" spans="2:14" ht="12.75">
      <c r="B7" s="120" t="s">
        <v>177</v>
      </c>
      <c r="C7" s="120"/>
      <c r="D7" s="120"/>
      <c r="E7" s="120"/>
      <c r="F7" s="120"/>
      <c r="G7" s="120"/>
      <c r="H7" s="120"/>
      <c r="I7" s="120"/>
      <c r="J7" s="120"/>
      <c r="K7" s="120"/>
      <c r="L7" s="120"/>
      <c r="M7" s="120"/>
      <c r="N7" s="120"/>
    </row>
    <row r="8" spans="2:14" ht="12.75">
      <c r="B8" s="120" t="s">
        <v>104</v>
      </c>
      <c r="C8" s="120"/>
      <c r="D8" s="120"/>
      <c r="E8" s="120"/>
      <c r="F8" s="120"/>
      <c r="G8" s="120"/>
      <c r="H8" s="120"/>
      <c r="I8" s="120"/>
      <c r="J8" s="120"/>
      <c r="K8" s="120"/>
      <c r="L8" s="120"/>
      <c r="M8" s="120"/>
      <c r="N8" s="120"/>
    </row>
    <row r="11" spans="2:14" ht="12.75">
      <c r="B11" s="3"/>
      <c r="C11" s="4"/>
      <c r="D11" s="4"/>
      <c r="E11" s="4"/>
      <c r="F11" s="5"/>
      <c r="G11" s="6"/>
      <c r="H11" s="7"/>
      <c r="I11" s="5"/>
      <c r="J11" s="5"/>
      <c r="K11" s="5"/>
      <c r="L11" s="5"/>
      <c r="M11" s="6" t="s">
        <v>1</v>
      </c>
      <c r="N11" s="6"/>
    </row>
    <row r="12" spans="2:14" ht="12.75">
      <c r="B12" s="8"/>
      <c r="C12" s="23"/>
      <c r="D12" s="23"/>
      <c r="E12" s="23"/>
      <c r="F12" s="41"/>
      <c r="G12" s="10"/>
      <c r="H12" s="41" t="s">
        <v>1</v>
      </c>
      <c r="I12" s="41" t="s">
        <v>1</v>
      </c>
      <c r="J12" s="41" t="s">
        <v>1</v>
      </c>
      <c r="K12" s="41" t="s">
        <v>1</v>
      </c>
      <c r="L12" s="41" t="s">
        <v>1</v>
      </c>
      <c r="M12" s="10" t="s">
        <v>2</v>
      </c>
      <c r="N12" s="10"/>
    </row>
    <row r="13" spans="2:14" ht="12.75">
      <c r="B13" s="8"/>
      <c r="C13" s="23"/>
      <c r="D13" s="23"/>
      <c r="E13" s="23"/>
      <c r="F13" s="41" t="s">
        <v>1</v>
      </c>
      <c r="G13" s="10" t="s">
        <v>1</v>
      </c>
      <c r="H13" s="41" t="s">
        <v>3</v>
      </c>
      <c r="I13" s="41" t="s">
        <v>4</v>
      </c>
      <c r="J13" s="41" t="s">
        <v>5</v>
      </c>
      <c r="K13" s="41" t="s">
        <v>6</v>
      </c>
      <c r="L13" s="41" t="s">
        <v>4</v>
      </c>
      <c r="M13" s="10" t="s">
        <v>7</v>
      </c>
      <c r="N13" s="10" t="s">
        <v>8</v>
      </c>
    </row>
    <row r="14" spans="2:14" ht="12.75">
      <c r="B14" s="11"/>
      <c r="C14" s="12" t="s">
        <v>9</v>
      </c>
      <c r="D14" s="12" t="s">
        <v>10</v>
      </c>
      <c r="E14" s="12" t="s">
        <v>11</v>
      </c>
      <c r="F14" s="13" t="s">
        <v>12</v>
      </c>
      <c r="G14" s="14" t="s">
        <v>7</v>
      </c>
      <c r="H14" s="13" t="s">
        <v>13</v>
      </c>
      <c r="I14" s="13" t="s">
        <v>13</v>
      </c>
      <c r="J14" s="13" t="s">
        <v>14</v>
      </c>
      <c r="K14" s="13" t="s">
        <v>14</v>
      </c>
      <c r="L14" s="13" t="s">
        <v>14</v>
      </c>
      <c r="M14" s="14" t="s">
        <v>14</v>
      </c>
      <c r="N14" s="14" t="s">
        <v>15</v>
      </c>
    </row>
    <row r="15" spans="2:14" ht="12.75">
      <c r="B15" s="8"/>
      <c r="C15" s="24"/>
      <c r="D15" s="119"/>
      <c r="E15" s="119"/>
      <c r="F15" s="119"/>
      <c r="G15" s="117"/>
      <c r="H15" s="119"/>
      <c r="I15" s="119"/>
      <c r="J15" s="119"/>
      <c r="K15" s="119"/>
      <c r="L15" s="119"/>
      <c r="M15" s="117"/>
      <c r="N15" s="117"/>
    </row>
    <row r="16" spans="2:16" ht="12.75">
      <c r="B16" s="8"/>
      <c r="C16" s="51">
        <v>1</v>
      </c>
      <c r="D16" s="24" t="s">
        <v>139</v>
      </c>
      <c r="E16" s="24" t="s">
        <v>155</v>
      </c>
      <c r="F16" s="71">
        <v>983049</v>
      </c>
      <c r="G16" s="77">
        <v>45443581</v>
      </c>
      <c r="H16" s="71">
        <v>1805120</v>
      </c>
      <c r="I16" s="71">
        <v>2121227</v>
      </c>
      <c r="J16" s="71">
        <v>2803914</v>
      </c>
      <c r="K16" s="71">
        <v>30447204</v>
      </c>
      <c r="L16" s="71">
        <v>6936949</v>
      </c>
      <c r="M16" s="77">
        <v>1329167</v>
      </c>
      <c r="N16" s="77">
        <v>217308</v>
      </c>
      <c r="P16" s="118"/>
    </row>
    <row r="17" spans="2:16" ht="12.75">
      <c r="B17" s="8"/>
      <c r="C17" s="51">
        <v>2</v>
      </c>
      <c r="D17" s="24" t="s">
        <v>141</v>
      </c>
      <c r="E17" s="24" t="s">
        <v>142</v>
      </c>
      <c r="F17" s="71">
        <v>838258.244</v>
      </c>
      <c r="G17" s="77">
        <v>18417790.932</v>
      </c>
      <c r="H17" s="71">
        <v>897967.628</v>
      </c>
      <c r="I17" s="71">
        <v>586238.457</v>
      </c>
      <c r="J17" s="71">
        <v>1442450.263</v>
      </c>
      <c r="K17" s="71">
        <v>12663989.515</v>
      </c>
      <c r="L17" s="71">
        <v>1969771.658</v>
      </c>
      <c r="M17" s="77">
        <v>857373.411</v>
      </c>
      <c r="N17" s="77">
        <v>143589.835</v>
      </c>
      <c r="P17" s="118"/>
    </row>
    <row r="18" spans="2:16" ht="12.75">
      <c r="B18" s="8"/>
      <c r="C18" s="51">
        <v>3</v>
      </c>
      <c r="D18" s="24" t="s">
        <v>143</v>
      </c>
      <c r="E18" s="24" t="s">
        <v>140</v>
      </c>
      <c r="F18" s="71">
        <v>684592</v>
      </c>
      <c r="G18" s="77">
        <v>17610997</v>
      </c>
      <c r="H18" s="71">
        <v>417818</v>
      </c>
      <c r="I18" s="71">
        <v>385749</v>
      </c>
      <c r="J18" s="71">
        <v>2122582</v>
      </c>
      <c r="K18" s="71">
        <v>10953112</v>
      </c>
      <c r="L18" s="71">
        <v>3149327</v>
      </c>
      <c r="M18" s="77">
        <v>582409</v>
      </c>
      <c r="N18" s="77">
        <v>246049</v>
      </c>
      <c r="P18" s="118"/>
    </row>
    <row r="19" spans="2:16" ht="12.75">
      <c r="B19" s="8"/>
      <c r="C19" s="51">
        <v>4</v>
      </c>
      <c r="D19" s="24" t="s">
        <v>144</v>
      </c>
      <c r="E19" s="24" t="s">
        <v>142</v>
      </c>
      <c r="F19" s="71">
        <v>454751</v>
      </c>
      <c r="G19" s="77">
        <v>3599052</v>
      </c>
      <c r="H19" s="71">
        <v>358921</v>
      </c>
      <c r="I19" s="71">
        <v>798784</v>
      </c>
      <c r="J19" s="71">
        <v>96359</v>
      </c>
      <c r="K19" s="71">
        <v>1489493</v>
      </c>
      <c r="L19" s="71">
        <v>733649</v>
      </c>
      <c r="M19" s="77">
        <v>121846</v>
      </c>
      <c r="N19" s="77">
        <v>28195</v>
      </c>
      <c r="P19" s="118"/>
    </row>
    <row r="20" spans="2:16" ht="12.75">
      <c r="B20" s="8"/>
      <c r="C20" s="51">
        <v>5</v>
      </c>
      <c r="D20" s="24" t="s">
        <v>145</v>
      </c>
      <c r="E20" s="24" t="s">
        <v>146</v>
      </c>
      <c r="F20" s="71">
        <v>138568.614</v>
      </c>
      <c r="G20" s="77">
        <v>2321053.397</v>
      </c>
      <c r="H20" s="71">
        <v>79852.701</v>
      </c>
      <c r="I20" s="71">
        <v>72254.793</v>
      </c>
      <c r="J20" s="71">
        <v>218685.337</v>
      </c>
      <c r="K20" s="71">
        <v>1457406.086</v>
      </c>
      <c r="L20" s="71">
        <v>305413.756</v>
      </c>
      <c r="M20" s="77">
        <v>187440.724</v>
      </c>
      <c r="N20" s="77">
        <v>38835.779</v>
      </c>
      <c r="P20" s="118"/>
    </row>
    <row r="21" spans="2:16" ht="12.75">
      <c r="B21" s="8"/>
      <c r="C21" s="51">
        <v>6</v>
      </c>
      <c r="D21" s="24" t="s">
        <v>148</v>
      </c>
      <c r="E21" s="24" t="s">
        <v>149</v>
      </c>
      <c r="F21" s="71">
        <v>367427</v>
      </c>
      <c r="G21" s="77">
        <v>714579</v>
      </c>
      <c r="H21" s="71">
        <v>229765</v>
      </c>
      <c r="I21" s="71">
        <v>13163</v>
      </c>
      <c r="J21" s="71">
        <v>215411</v>
      </c>
      <c r="K21" s="71">
        <v>117165</v>
      </c>
      <c r="L21" s="71">
        <v>135728</v>
      </c>
      <c r="M21" s="77">
        <v>3347</v>
      </c>
      <c r="N21" s="77">
        <v>7690</v>
      </c>
      <c r="P21" s="118"/>
    </row>
    <row r="22" spans="2:16" ht="12.75">
      <c r="B22" s="8"/>
      <c r="C22" s="51">
        <v>7</v>
      </c>
      <c r="D22" s="24" t="s">
        <v>147</v>
      </c>
      <c r="E22" s="24" t="s">
        <v>140</v>
      </c>
      <c r="F22" s="71">
        <v>80116</v>
      </c>
      <c r="G22" s="77">
        <v>673763</v>
      </c>
      <c r="H22" s="71">
        <v>28129</v>
      </c>
      <c r="I22" s="71">
        <v>41881</v>
      </c>
      <c r="J22" s="71">
        <v>61402</v>
      </c>
      <c r="K22" s="71">
        <v>249826</v>
      </c>
      <c r="L22" s="71">
        <v>290912</v>
      </c>
      <c r="M22" s="77">
        <v>1613</v>
      </c>
      <c r="N22" s="77">
        <v>16926</v>
      </c>
      <c r="P22" s="118"/>
    </row>
    <row r="23" spans="2:16" ht="12.75">
      <c r="B23" s="8"/>
      <c r="C23" s="51">
        <v>8</v>
      </c>
      <c r="D23" s="24" t="s">
        <v>150</v>
      </c>
      <c r="E23" s="24" t="s">
        <v>151</v>
      </c>
      <c r="F23" s="71">
        <v>88329.26</v>
      </c>
      <c r="G23" s="77">
        <v>483019.42499999993</v>
      </c>
      <c r="H23" s="71">
        <v>1221</v>
      </c>
      <c r="I23" s="71">
        <v>0</v>
      </c>
      <c r="J23" s="71">
        <v>432851.698</v>
      </c>
      <c r="K23" s="71">
        <v>39586.078</v>
      </c>
      <c r="L23" s="71">
        <v>9360.649</v>
      </c>
      <c r="M23" s="77">
        <v>0</v>
      </c>
      <c r="N23" s="77">
        <v>19645.757</v>
      </c>
      <c r="P23" s="118"/>
    </row>
    <row r="24" spans="2:16" ht="12.75">
      <c r="B24" s="8"/>
      <c r="C24" s="51">
        <v>9</v>
      </c>
      <c r="D24" s="24" t="s">
        <v>154</v>
      </c>
      <c r="E24" s="24" t="s">
        <v>155</v>
      </c>
      <c r="F24" s="71">
        <v>67317.318</v>
      </c>
      <c r="G24" s="77">
        <v>241790.64800000002</v>
      </c>
      <c r="H24" s="71">
        <v>13199.4</v>
      </c>
      <c r="I24" s="71">
        <v>0</v>
      </c>
      <c r="J24" s="71">
        <v>17848.061</v>
      </c>
      <c r="K24" s="71">
        <v>74379.891</v>
      </c>
      <c r="L24" s="71">
        <v>135338.94</v>
      </c>
      <c r="M24" s="77">
        <v>1024.356</v>
      </c>
      <c r="N24" s="77">
        <v>339.915</v>
      </c>
      <c r="P24" s="118"/>
    </row>
    <row r="25" spans="2:16" ht="12.75">
      <c r="B25" s="8"/>
      <c r="C25" s="51">
        <v>10</v>
      </c>
      <c r="D25" s="24" t="s">
        <v>152</v>
      </c>
      <c r="E25" s="24" t="s">
        <v>153</v>
      </c>
      <c r="F25" s="71">
        <v>213056.075</v>
      </c>
      <c r="G25" s="77">
        <v>235309.479</v>
      </c>
      <c r="H25" s="71">
        <v>26649.962</v>
      </c>
      <c r="I25" s="71">
        <v>19098.296</v>
      </c>
      <c r="J25" s="71">
        <v>3153.338</v>
      </c>
      <c r="K25" s="71">
        <v>116605.788</v>
      </c>
      <c r="L25" s="71">
        <v>46872.127</v>
      </c>
      <c r="M25" s="77">
        <v>22929.968</v>
      </c>
      <c r="N25" s="77">
        <v>271.326</v>
      </c>
      <c r="P25" s="118"/>
    </row>
    <row r="26" spans="2:16" ht="12.75">
      <c r="B26" s="8"/>
      <c r="C26" s="51">
        <v>11</v>
      </c>
      <c r="D26" s="24" t="s">
        <v>158</v>
      </c>
      <c r="E26" s="24" t="s">
        <v>159</v>
      </c>
      <c r="F26" s="71">
        <v>75524.305</v>
      </c>
      <c r="G26" s="77">
        <v>137588.414</v>
      </c>
      <c r="H26" s="71">
        <v>16369.4</v>
      </c>
      <c r="I26" s="71">
        <v>34110</v>
      </c>
      <c r="J26" s="71">
        <v>9868.997</v>
      </c>
      <c r="K26" s="71">
        <v>52693.232</v>
      </c>
      <c r="L26" s="71">
        <v>23933.16</v>
      </c>
      <c r="M26" s="77">
        <v>613.625</v>
      </c>
      <c r="N26" s="77">
        <v>785.028</v>
      </c>
      <c r="P26" s="118"/>
    </row>
    <row r="27" spans="2:16" ht="12.75">
      <c r="B27" s="8"/>
      <c r="C27" s="51">
        <v>12</v>
      </c>
      <c r="D27" s="24" t="s">
        <v>156</v>
      </c>
      <c r="E27" s="24" t="s">
        <v>157</v>
      </c>
      <c r="F27" s="71">
        <v>28441.82</v>
      </c>
      <c r="G27" s="77">
        <v>118682.793</v>
      </c>
      <c r="H27" s="71">
        <v>2145</v>
      </c>
      <c r="I27" s="71">
        <v>700</v>
      </c>
      <c r="J27" s="71">
        <v>18705.157</v>
      </c>
      <c r="K27" s="71">
        <v>20827.96</v>
      </c>
      <c r="L27" s="71">
        <v>76304.676</v>
      </c>
      <c r="M27" s="77">
        <v>0</v>
      </c>
      <c r="N27" s="77">
        <v>0</v>
      </c>
      <c r="P27" s="118"/>
    </row>
    <row r="28" spans="2:16" ht="12.75">
      <c r="B28" s="8"/>
      <c r="C28" s="51">
        <v>13</v>
      </c>
      <c r="D28" s="24" t="s">
        <v>160</v>
      </c>
      <c r="E28" s="24" t="s">
        <v>159</v>
      </c>
      <c r="F28" s="71">
        <v>25505.553</v>
      </c>
      <c r="G28" s="77">
        <v>107135.759</v>
      </c>
      <c r="H28" s="71">
        <v>6654.1</v>
      </c>
      <c r="I28" s="71">
        <v>290</v>
      </c>
      <c r="J28" s="71">
        <v>65129.639</v>
      </c>
      <c r="K28" s="71">
        <v>19262.728</v>
      </c>
      <c r="L28" s="71">
        <v>15156.523</v>
      </c>
      <c r="M28" s="77">
        <v>642.769</v>
      </c>
      <c r="N28" s="77">
        <v>9971.768</v>
      </c>
      <c r="P28" s="118"/>
    </row>
    <row r="29" spans="2:16" ht="12.75">
      <c r="B29" s="8"/>
      <c r="C29" s="51">
        <v>14</v>
      </c>
      <c r="D29" s="24" t="s">
        <v>161</v>
      </c>
      <c r="E29" s="24" t="s">
        <v>162</v>
      </c>
      <c r="F29" s="71">
        <v>136163.072</v>
      </c>
      <c r="G29" s="77">
        <v>96888.094</v>
      </c>
      <c r="H29" s="71">
        <v>3454.366</v>
      </c>
      <c r="I29" s="71">
        <v>0</v>
      </c>
      <c r="J29" s="71">
        <v>11323.121</v>
      </c>
      <c r="K29" s="71">
        <v>63724.411</v>
      </c>
      <c r="L29" s="71">
        <v>16774.196</v>
      </c>
      <c r="M29" s="77">
        <v>1612</v>
      </c>
      <c r="N29" s="77">
        <v>636.685</v>
      </c>
      <c r="P29" s="118"/>
    </row>
    <row r="30" spans="2:16" ht="12.75">
      <c r="B30" s="8"/>
      <c r="C30" s="51">
        <v>15</v>
      </c>
      <c r="D30" s="24" t="s">
        <v>163</v>
      </c>
      <c r="E30" s="24" t="s">
        <v>155</v>
      </c>
      <c r="F30" s="71">
        <v>85297.323</v>
      </c>
      <c r="G30" s="77">
        <v>89689.193</v>
      </c>
      <c r="H30" s="71">
        <v>11203.966</v>
      </c>
      <c r="I30" s="71">
        <v>4.793</v>
      </c>
      <c r="J30" s="71">
        <v>7519.486</v>
      </c>
      <c r="K30" s="71">
        <v>59867.862</v>
      </c>
      <c r="L30" s="71">
        <v>5265.086</v>
      </c>
      <c r="M30" s="77">
        <v>5828</v>
      </c>
      <c r="N30" s="77">
        <v>867.669</v>
      </c>
      <c r="P30" s="118"/>
    </row>
    <row r="31" spans="2:16" ht="12.75">
      <c r="B31" s="8"/>
      <c r="C31" s="51">
        <v>16</v>
      </c>
      <c r="D31" s="24" t="s">
        <v>165</v>
      </c>
      <c r="E31" s="24" t="s">
        <v>166</v>
      </c>
      <c r="F31" s="71">
        <v>67724.303</v>
      </c>
      <c r="G31" s="77">
        <v>57382.719</v>
      </c>
      <c r="H31" s="71">
        <v>1278</v>
      </c>
      <c r="I31" s="71">
        <v>0</v>
      </c>
      <c r="J31" s="71">
        <v>5.265</v>
      </c>
      <c r="K31" s="71">
        <v>51861.272</v>
      </c>
      <c r="L31" s="71">
        <v>4238.182</v>
      </c>
      <c r="M31" s="77">
        <v>0</v>
      </c>
      <c r="N31" s="77">
        <v>0</v>
      </c>
      <c r="P31" s="118"/>
    </row>
    <row r="32" spans="2:16" ht="12.75">
      <c r="B32" s="8"/>
      <c r="C32" s="51">
        <v>17</v>
      </c>
      <c r="D32" s="24" t="s">
        <v>170</v>
      </c>
      <c r="E32" s="24" t="s">
        <v>166</v>
      </c>
      <c r="F32" s="71">
        <v>39413.821</v>
      </c>
      <c r="G32" s="77">
        <v>57221.037</v>
      </c>
      <c r="H32" s="71">
        <v>0</v>
      </c>
      <c r="I32" s="71">
        <v>0</v>
      </c>
      <c r="J32" s="71">
        <v>55838.314</v>
      </c>
      <c r="K32" s="71">
        <v>1200.701</v>
      </c>
      <c r="L32" s="71">
        <v>47.022</v>
      </c>
      <c r="M32" s="77">
        <v>135</v>
      </c>
      <c r="N32" s="77">
        <v>3636.585</v>
      </c>
      <c r="P32" s="118"/>
    </row>
    <row r="33" spans="2:16" ht="12.75">
      <c r="B33" s="8"/>
      <c r="C33" s="51">
        <v>18</v>
      </c>
      <c r="D33" s="24" t="s">
        <v>164</v>
      </c>
      <c r="E33" s="24" t="s">
        <v>155</v>
      </c>
      <c r="F33" s="71">
        <v>197847.178</v>
      </c>
      <c r="G33" s="77">
        <v>56750.892</v>
      </c>
      <c r="H33" s="71">
        <v>0</v>
      </c>
      <c r="I33" s="71">
        <v>0</v>
      </c>
      <c r="J33" s="71">
        <v>7470.856</v>
      </c>
      <c r="K33" s="71">
        <v>45024.892</v>
      </c>
      <c r="L33" s="71">
        <v>4019.246</v>
      </c>
      <c r="M33" s="77">
        <v>235.898</v>
      </c>
      <c r="N33" s="77">
        <v>282.774</v>
      </c>
      <c r="P33" s="118"/>
    </row>
    <row r="34" spans="2:16" ht="12.75">
      <c r="B34" s="8"/>
      <c r="C34" s="51">
        <v>19</v>
      </c>
      <c r="D34" s="24" t="s">
        <v>167</v>
      </c>
      <c r="E34" s="24" t="s">
        <v>168</v>
      </c>
      <c r="F34" s="71">
        <v>38022.144</v>
      </c>
      <c r="G34" s="77">
        <v>53275.208</v>
      </c>
      <c r="H34" s="71">
        <v>5111</v>
      </c>
      <c r="I34" s="71">
        <v>0</v>
      </c>
      <c r="J34" s="71">
        <v>7148.487</v>
      </c>
      <c r="K34" s="71">
        <v>35463.756</v>
      </c>
      <c r="L34" s="71">
        <v>5551.965</v>
      </c>
      <c r="M34" s="77">
        <v>0</v>
      </c>
      <c r="N34" s="77">
        <v>0</v>
      </c>
      <c r="P34" s="118"/>
    </row>
    <row r="35" spans="2:16" ht="12.75">
      <c r="B35" s="8"/>
      <c r="C35" s="51">
        <v>20</v>
      </c>
      <c r="D35" s="24" t="s">
        <v>171</v>
      </c>
      <c r="E35" s="24" t="s">
        <v>172</v>
      </c>
      <c r="F35" s="71">
        <v>34890.954</v>
      </c>
      <c r="G35" s="77">
        <v>43018.26</v>
      </c>
      <c r="H35" s="71">
        <v>16369</v>
      </c>
      <c r="I35" s="71">
        <v>0</v>
      </c>
      <c r="J35" s="71">
        <v>16336.514</v>
      </c>
      <c r="K35" s="71">
        <v>5934.368</v>
      </c>
      <c r="L35" s="71">
        <v>4378.378</v>
      </c>
      <c r="M35" s="77">
        <v>0</v>
      </c>
      <c r="N35" s="77">
        <v>0.603</v>
      </c>
      <c r="P35" s="118"/>
    </row>
    <row r="36" spans="2:16" ht="12.75">
      <c r="B36" s="8"/>
      <c r="C36" s="51">
        <v>21</v>
      </c>
      <c r="D36" s="24" t="s">
        <v>169</v>
      </c>
      <c r="E36" s="24" t="s">
        <v>140</v>
      </c>
      <c r="F36" s="71">
        <v>35234</v>
      </c>
      <c r="G36" s="77">
        <v>44087</v>
      </c>
      <c r="H36" s="71">
        <v>0</v>
      </c>
      <c r="I36" s="71">
        <v>0</v>
      </c>
      <c r="J36" s="71">
        <v>910</v>
      </c>
      <c r="K36" s="71">
        <v>38091</v>
      </c>
      <c r="L36" s="71">
        <v>3857</v>
      </c>
      <c r="M36" s="77">
        <v>1229</v>
      </c>
      <c r="N36" s="77">
        <v>87</v>
      </c>
      <c r="P36" s="118"/>
    </row>
    <row r="37" spans="2:16" ht="12.75">
      <c r="B37" s="8"/>
      <c r="C37" s="51">
        <v>22</v>
      </c>
      <c r="D37" s="24" t="s">
        <v>175</v>
      </c>
      <c r="E37" s="24" t="s">
        <v>142</v>
      </c>
      <c r="F37" s="71">
        <v>74375.061</v>
      </c>
      <c r="G37" s="77">
        <v>33561.494</v>
      </c>
      <c r="H37" s="71">
        <v>0</v>
      </c>
      <c r="I37" s="71">
        <v>0</v>
      </c>
      <c r="J37" s="71">
        <v>4733.411</v>
      </c>
      <c r="K37" s="71">
        <v>13027.324</v>
      </c>
      <c r="L37" s="71">
        <v>15800.759</v>
      </c>
      <c r="M37" s="77">
        <v>0</v>
      </c>
      <c r="N37" s="77">
        <v>20.133</v>
      </c>
      <c r="P37" s="118"/>
    </row>
    <row r="38" spans="2:16" ht="12.75">
      <c r="B38" s="8"/>
      <c r="C38" s="51">
        <v>23</v>
      </c>
      <c r="D38" s="24" t="s">
        <v>181</v>
      </c>
      <c r="E38" s="24" t="s">
        <v>176</v>
      </c>
      <c r="F38" s="71">
        <v>10826.52</v>
      </c>
      <c r="G38" s="77">
        <v>33266.111</v>
      </c>
      <c r="H38" s="71">
        <v>28110</v>
      </c>
      <c r="I38" s="71">
        <v>0</v>
      </c>
      <c r="J38" s="71">
        <v>2680.783</v>
      </c>
      <c r="K38" s="71">
        <v>0</v>
      </c>
      <c r="L38" s="71">
        <v>2475.328</v>
      </c>
      <c r="M38" s="77">
        <v>0</v>
      </c>
      <c r="N38" s="77">
        <v>0</v>
      </c>
      <c r="P38" s="118"/>
    </row>
    <row r="39" spans="2:16" ht="12.75">
      <c r="B39" s="8"/>
      <c r="C39" s="51">
        <v>24</v>
      </c>
      <c r="D39" s="24" t="s">
        <v>173</v>
      </c>
      <c r="E39" s="24" t="s">
        <v>174</v>
      </c>
      <c r="F39" s="71">
        <v>28925.036</v>
      </c>
      <c r="G39" s="77">
        <v>27403.191</v>
      </c>
      <c r="H39" s="71">
        <v>0</v>
      </c>
      <c r="I39" s="71">
        <v>0</v>
      </c>
      <c r="J39" s="71">
        <v>1045.941</v>
      </c>
      <c r="K39" s="71">
        <v>26357.25</v>
      </c>
      <c r="L39" s="71">
        <v>0</v>
      </c>
      <c r="M39" s="77">
        <v>0</v>
      </c>
      <c r="N39" s="77">
        <v>0</v>
      </c>
      <c r="P39" s="118"/>
    </row>
    <row r="40" spans="2:16" ht="13.5" thickBot="1">
      <c r="B40" s="19"/>
      <c r="C40" s="20">
        <v>25</v>
      </c>
      <c r="D40" s="70" t="s">
        <v>182</v>
      </c>
      <c r="E40" s="70" t="s">
        <v>155</v>
      </c>
      <c r="F40" s="73">
        <v>57191.087</v>
      </c>
      <c r="G40" s="78">
        <v>25092.486</v>
      </c>
      <c r="H40" s="73">
        <v>0</v>
      </c>
      <c r="I40" s="73">
        <v>0</v>
      </c>
      <c r="J40" s="73">
        <v>6241.398</v>
      </c>
      <c r="K40" s="73">
        <v>15248.835</v>
      </c>
      <c r="L40" s="73">
        <v>3533.656</v>
      </c>
      <c r="M40" s="78">
        <v>68.59700000000001</v>
      </c>
      <c r="N40" s="78">
        <v>212.547</v>
      </c>
      <c r="P40" s="118"/>
    </row>
    <row r="41" spans="2:14" ht="13.5" thickTop="1">
      <c r="B41" s="8"/>
      <c r="C41" s="24"/>
      <c r="D41" s="24"/>
      <c r="E41" s="24"/>
      <c r="F41" s="52"/>
      <c r="G41" s="18"/>
      <c r="H41" s="52"/>
      <c r="I41" s="52"/>
      <c r="J41" s="52"/>
      <c r="K41" s="52"/>
      <c r="L41" s="24"/>
      <c r="M41" s="18"/>
      <c r="N41" s="18"/>
    </row>
    <row r="42" spans="2:14" ht="12.75">
      <c r="B42" s="8"/>
      <c r="C42" s="24"/>
      <c r="D42" s="24"/>
      <c r="E42" s="24"/>
      <c r="F42" s="52"/>
      <c r="G42" s="18"/>
      <c r="H42" s="52"/>
      <c r="I42" s="52"/>
      <c r="J42" s="52"/>
      <c r="K42" s="52"/>
      <c r="L42" s="52"/>
      <c r="M42" s="18"/>
      <c r="N42" s="18"/>
    </row>
    <row r="43" spans="2:14" ht="12.75">
      <c r="B43" s="8" t="s">
        <v>16</v>
      </c>
      <c r="C43" s="24"/>
      <c r="D43" s="24"/>
      <c r="E43" s="24"/>
      <c r="F43" s="52">
        <f>SUM(F16:F40)</f>
        <v>4850846.688000001</v>
      </c>
      <c r="G43" s="18">
        <f>SUM(G16:G40)</f>
        <v>90721978.53200002</v>
      </c>
      <c r="H43" s="52">
        <f>SUM(H6:H40)</f>
        <v>3949338.5229999996</v>
      </c>
      <c r="I43" s="52">
        <f aca="true" t="shared" si="0" ref="I43:N43">SUM(I6:I40)</f>
        <v>4073500.339</v>
      </c>
      <c r="J43" s="52">
        <f t="shared" si="0"/>
        <v>7629614.066000001</v>
      </c>
      <c r="K43" s="52">
        <f t="shared" si="0"/>
        <v>58057352.94900001</v>
      </c>
      <c r="L43" s="52">
        <f t="shared" si="0"/>
        <v>13894657.306999998</v>
      </c>
      <c r="M43" s="18">
        <f t="shared" si="0"/>
        <v>3117515.3479999998</v>
      </c>
      <c r="N43" s="50">
        <f t="shared" si="0"/>
        <v>735351.4040000001</v>
      </c>
    </row>
    <row r="44" spans="2:14" ht="12.75">
      <c r="B44" s="8" t="s">
        <v>184</v>
      </c>
      <c r="C44" s="24"/>
      <c r="D44" s="24"/>
      <c r="E44" s="24"/>
      <c r="F44" s="52">
        <f>+F45-F43</f>
        <v>2242791.641999999</v>
      </c>
      <c r="G44" s="18">
        <f aca="true" t="shared" si="1" ref="G44:M44">+G45-G43</f>
        <v>393095.7279999852</v>
      </c>
      <c r="H44" s="52">
        <f t="shared" si="1"/>
        <v>11657.447000000626</v>
      </c>
      <c r="I44" s="52">
        <f t="shared" si="1"/>
        <v>1740.091000000015</v>
      </c>
      <c r="J44" s="52">
        <f t="shared" si="1"/>
        <v>43303.05399999954</v>
      </c>
      <c r="K44" s="52">
        <f t="shared" si="1"/>
        <v>272444.8109999895</v>
      </c>
      <c r="L44" s="52">
        <f t="shared" si="1"/>
        <v>57233.753000002354</v>
      </c>
      <c r="M44" s="18">
        <f t="shared" si="1"/>
        <v>6716.552000000142</v>
      </c>
      <c r="N44" s="18">
        <f>+N45-N43</f>
        <v>2267.655999999959</v>
      </c>
    </row>
    <row r="45" spans="2:14" s="85" customFormat="1" ht="12.75">
      <c r="B45" s="81" t="s">
        <v>183</v>
      </c>
      <c r="C45" s="82"/>
      <c r="D45" s="82"/>
      <c r="E45" s="82"/>
      <c r="F45" s="83">
        <v>7093638.33</v>
      </c>
      <c r="G45" s="84">
        <v>91115074.26</v>
      </c>
      <c r="H45" s="83">
        <v>3960995.97</v>
      </c>
      <c r="I45" s="83">
        <v>4075240.43</v>
      </c>
      <c r="J45" s="83">
        <v>7672917.12</v>
      </c>
      <c r="K45" s="83">
        <v>58329797.76</v>
      </c>
      <c r="L45" s="83">
        <v>13951891.06</v>
      </c>
      <c r="M45" s="84">
        <v>3124231.9</v>
      </c>
      <c r="N45" s="84">
        <v>737619.06</v>
      </c>
    </row>
    <row r="46" spans="2:14" ht="12.75">
      <c r="B46" s="8"/>
      <c r="C46" s="24"/>
      <c r="D46" s="24"/>
      <c r="E46" s="24"/>
      <c r="F46" s="24"/>
      <c r="G46" s="52"/>
      <c r="H46" s="24"/>
      <c r="I46" s="24"/>
      <c r="J46" s="24"/>
      <c r="K46" s="24"/>
      <c r="L46" s="24"/>
      <c r="M46" s="24"/>
      <c r="N46" s="15"/>
    </row>
    <row r="47" spans="2:14" ht="12.75">
      <c r="B47" s="8"/>
      <c r="C47" s="24"/>
      <c r="D47" s="24"/>
      <c r="E47" s="24"/>
      <c r="F47" s="24"/>
      <c r="G47" s="24"/>
      <c r="H47" s="24"/>
      <c r="I47" s="24"/>
      <c r="J47" s="24"/>
      <c r="K47" s="24"/>
      <c r="L47" s="24"/>
      <c r="M47" s="24"/>
      <c r="N47" s="15"/>
    </row>
    <row r="48" spans="2:14" ht="12.75">
      <c r="B48" s="8"/>
      <c r="C48" s="24"/>
      <c r="D48" s="24"/>
      <c r="E48" s="24"/>
      <c r="F48" s="24"/>
      <c r="G48" s="24"/>
      <c r="H48" s="24"/>
      <c r="I48" s="24"/>
      <c r="J48" s="24"/>
      <c r="K48" s="24"/>
      <c r="L48" s="24"/>
      <c r="M48" s="24"/>
      <c r="N48" s="15"/>
    </row>
    <row r="49" spans="2:14" ht="12.75">
      <c r="B49" s="8"/>
      <c r="C49" s="24"/>
      <c r="D49" s="24"/>
      <c r="E49" s="24"/>
      <c r="F49" s="24"/>
      <c r="G49" s="24"/>
      <c r="H49" s="24"/>
      <c r="I49" s="24"/>
      <c r="J49" s="24"/>
      <c r="K49" s="24"/>
      <c r="L49" s="24"/>
      <c r="M49" s="24"/>
      <c r="N49" s="15"/>
    </row>
    <row r="50" spans="2:14" ht="12.75">
      <c r="B50" s="8" t="s">
        <v>17</v>
      </c>
      <c r="C50" s="24"/>
      <c r="D50" s="24"/>
      <c r="E50" s="24"/>
      <c r="F50" s="24"/>
      <c r="G50" s="24"/>
      <c r="H50" s="24"/>
      <c r="I50" s="24"/>
      <c r="J50" s="24"/>
      <c r="K50" s="24"/>
      <c r="L50" s="24"/>
      <c r="M50" s="24"/>
      <c r="N50" s="15"/>
    </row>
    <row r="51" spans="2:14" ht="12.75">
      <c r="B51" s="8" t="s">
        <v>111</v>
      </c>
      <c r="C51" s="24"/>
      <c r="D51" s="24"/>
      <c r="E51" s="24"/>
      <c r="F51" s="24"/>
      <c r="G51" s="24"/>
      <c r="H51" s="24"/>
      <c r="I51" s="24"/>
      <c r="J51" s="24"/>
      <c r="K51" s="24"/>
      <c r="L51" s="24"/>
      <c r="M51" s="24"/>
      <c r="N51" s="15"/>
    </row>
    <row r="52" spans="2:14" ht="12.75">
      <c r="B52" s="8" t="s">
        <v>119</v>
      </c>
      <c r="C52" s="24"/>
      <c r="D52" s="24"/>
      <c r="E52" s="24"/>
      <c r="F52" s="24"/>
      <c r="G52" s="24"/>
      <c r="H52" s="24"/>
      <c r="I52" s="24"/>
      <c r="J52" s="24"/>
      <c r="K52" s="24"/>
      <c r="L52" s="24"/>
      <c r="M52" s="24"/>
      <c r="N52" s="15"/>
    </row>
    <row r="53" spans="2:14" ht="12.75">
      <c r="B53" s="11" t="s">
        <v>18</v>
      </c>
      <c r="C53" s="21"/>
      <c r="D53" s="21"/>
      <c r="E53" s="21"/>
      <c r="F53" s="21"/>
      <c r="G53" s="21"/>
      <c r="H53" s="21"/>
      <c r="I53" s="21"/>
      <c r="J53" s="21"/>
      <c r="K53" s="21"/>
      <c r="L53" s="21"/>
      <c r="M53" s="21"/>
      <c r="N53" s="22"/>
    </row>
  </sheetData>
  <sheetProtection password="CA11" sheet="1" objects="1" scenarios="1"/>
  <mergeCells count="4">
    <mergeCell ref="B5:N5"/>
    <mergeCell ref="B6:N6"/>
    <mergeCell ref="B7:N7"/>
    <mergeCell ref="B8:N8"/>
  </mergeCells>
  <printOptions horizontalCentered="1"/>
  <pageMargins left="0.57" right="0.75" top="0.5" bottom="1" header="0.5" footer="0.5"/>
  <pageSetup fitToHeight="1" fitToWidth="1" horizontalDpi="600" verticalDpi="600" orientation="landscape" scale="63"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O25" sqref="O25"/>
    </sheetView>
  </sheetViews>
  <sheetFormatPr defaultColWidth="9.140625" defaultRowHeight="12.75"/>
  <cols>
    <col min="1" max="2" width="9.140625" style="2" customWidth="1"/>
    <col min="3" max="3" width="41.00390625" style="2" customWidth="1"/>
    <col min="4" max="4" width="9.140625" style="2" customWidth="1"/>
    <col min="5" max="5" width="13.7109375" style="2" customWidth="1"/>
    <col min="6" max="6" width="15.421875" style="2" bestFit="1" customWidth="1"/>
    <col min="7" max="10" width="16.28125" style="2" bestFit="1" customWidth="1"/>
    <col min="11" max="14" width="14.140625" style="2" customWidth="1"/>
    <col min="15" max="16384" width="9.140625" style="2" customWidth="1"/>
  </cols>
  <sheetData>
    <row r="1" s="1" customFormat="1" ht="12.75">
      <c r="B1" s="1" t="s">
        <v>101</v>
      </c>
    </row>
    <row r="2" s="1" customFormat="1" ht="12.75"/>
    <row r="3" s="1" customFormat="1" ht="12.75"/>
    <row r="4" s="1" customFormat="1" ht="12.75"/>
    <row r="5" s="1" customFormat="1" ht="12.75"/>
    <row r="6" spans="2:14" s="1" customFormat="1" ht="12.75">
      <c r="B6" s="120" t="s">
        <v>138</v>
      </c>
      <c r="C6" s="120"/>
      <c r="D6" s="120"/>
      <c r="E6" s="120"/>
      <c r="F6" s="120"/>
      <c r="G6" s="120"/>
      <c r="H6" s="120"/>
      <c r="I6" s="120"/>
      <c r="J6" s="120"/>
      <c r="K6" s="120"/>
      <c r="L6" s="120"/>
      <c r="M6" s="120"/>
      <c r="N6" s="120"/>
    </row>
    <row r="7" spans="2:14" s="1" customFormat="1" ht="12.75">
      <c r="B7" s="120" t="s">
        <v>132</v>
      </c>
      <c r="C7" s="120"/>
      <c r="D7" s="120"/>
      <c r="E7" s="120"/>
      <c r="F7" s="120"/>
      <c r="G7" s="120"/>
      <c r="H7" s="120"/>
      <c r="I7" s="120"/>
      <c r="J7" s="120"/>
      <c r="K7" s="120"/>
      <c r="L7" s="120"/>
      <c r="M7" s="120"/>
      <c r="N7" s="120"/>
    </row>
    <row r="8" spans="2:14" s="1" customFormat="1" ht="12.75">
      <c r="B8" s="120" t="str">
        <f>'Table 1'!B7:N7</f>
        <v>MARCH 31, 2005,  $ MILLIONS</v>
      </c>
      <c r="C8" s="120"/>
      <c r="D8" s="120"/>
      <c r="E8" s="120"/>
      <c r="F8" s="120"/>
      <c r="G8" s="120"/>
      <c r="H8" s="120"/>
      <c r="I8" s="120"/>
      <c r="J8" s="120"/>
      <c r="K8" s="120"/>
      <c r="L8" s="120"/>
      <c r="M8" s="120"/>
      <c r="N8" s="120"/>
    </row>
    <row r="9" spans="2:14" s="1" customFormat="1" ht="12.75">
      <c r="B9" s="120" t="s">
        <v>104</v>
      </c>
      <c r="C9" s="120"/>
      <c r="D9" s="120"/>
      <c r="E9" s="120"/>
      <c r="F9" s="120"/>
      <c r="G9" s="120"/>
      <c r="H9" s="120"/>
      <c r="I9" s="120"/>
      <c r="J9" s="120"/>
      <c r="K9" s="120"/>
      <c r="L9" s="120"/>
      <c r="M9" s="120"/>
      <c r="N9" s="120"/>
    </row>
    <row r="14" spans="2:14" s="1" customFormat="1" ht="12.75">
      <c r="B14" s="33"/>
      <c r="C14" s="4"/>
      <c r="D14" s="4"/>
      <c r="E14" s="5"/>
      <c r="F14" s="6"/>
      <c r="G14" s="5" t="s">
        <v>102</v>
      </c>
      <c r="H14" s="5" t="s">
        <v>102</v>
      </c>
      <c r="I14" s="6" t="s">
        <v>102</v>
      </c>
      <c r="J14" s="42" t="s">
        <v>102</v>
      </c>
      <c r="K14" s="5" t="s">
        <v>83</v>
      </c>
      <c r="L14" s="5" t="s">
        <v>83</v>
      </c>
      <c r="M14" s="5" t="s">
        <v>83</v>
      </c>
      <c r="N14" s="42" t="s">
        <v>83</v>
      </c>
    </row>
    <row r="15" spans="2:14" s="1" customFormat="1" ht="12.75">
      <c r="B15" s="34"/>
      <c r="E15" s="9" t="s">
        <v>1</v>
      </c>
      <c r="F15" s="10" t="s">
        <v>1</v>
      </c>
      <c r="G15" s="9" t="s">
        <v>89</v>
      </c>
      <c r="H15" s="9" t="s">
        <v>89</v>
      </c>
      <c r="I15" s="10" t="s">
        <v>89</v>
      </c>
      <c r="J15" s="43" t="s">
        <v>90</v>
      </c>
      <c r="K15" s="9" t="s">
        <v>89</v>
      </c>
      <c r="L15" s="9" t="s">
        <v>89</v>
      </c>
      <c r="M15" s="9" t="s">
        <v>89</v>
      </c>
      <c r="N15" s="43" t="s">
        <v>90</v>
      </c>
    </row>
    <row r="16" spans="1:14" s="1" customFormat="1" ht="12.75">
      <c r="A16" s="1" t="s">
        <v>120</v>
      </c>
      <c r="B16" s="35" t="s">
        <v>9</v>
      </c>
      <c r="C16" s="12" t="s">
        <v>10</v>
      </c>
      <c r="D16" s="12" t="s">
        <v>11</v>
      </c>
      <c r="E16" s="13" t="s">
        <v>12</v>
      </c>
      <c r="F16" s="14" t="s">
        <v>7</v>
      </c>
      <c r="G16" s="13" t="s">
        <v>91</v>
      </c>
      <c r="H16" s="13" t="s">
        <v>92</v>
      </c>
      <c r="I16" s="14" t="s">
        <v>93</v>
      </c>
      <c r="J16" s="44" t="s">
        <v>94</v>
      </c>
      <c r="K16" s="13" t="s">
        <v>91</v>
      </c>
      <c r="L16" s="13" t="s">
        <v>92</v>
      </c>
      <c r="M16" s="13" t="s">
        <v>93</v>
      </c>
      <c r="N16" s="44" t="s">
        <v>94</v>
      </c>
    </row>
    <row r="17" spans="2:14" ht="12.75">
      <c r="B17" s="8"/>
      <c r="F17" s="15"/>
      <c r="I17" s="15"/>
      <c r="J17" s="45"/>
      <c r="N17" s="45"/>
    </row>
    <row r="18" spans="2:14" ht="12.75">
      <c r="B18" s="36">
        <v>1</v>
      </c>
      <c r="C18" s="24" t="s">
        <v>139</v>
      </c>
      <c r="D18" s="24" t="s">
        <v>155</v>
      </c>
      <c r="E18" s="71">
        <v>983049</v>
      </c>
      <c r="F18" s="77">
        <v>44114414</v>
      </c>
      <c r="G18" s="71">
        <v>50862</v>
      </c>
      <c r="H18" s="71">
        <v>224626</v>
      </c>
      <c r="I18" s="71">
        <v>50781</v>
      </c>
      <c r="J18" s="72">
        <v>326269</v>
      </c>
      <c r="K18" s="71">
        <v>155895</v>
      </c>
      <c r="L18" s="71">
        <v>436381</v>
      </c>
      <c r="M18" s="71">
        <v>110524</v>
      </c>
      <c r="N18" s="72">
        <v>702800</v>
      </c>
    </row>
    <row r="19" spans="2:14" ht="12.75">
      <c r="B19" s="36">
        <v>2</v>
      </c>
      <c r="C19" s="24" t="s">
        <v>141</v>
      </c>
      <c r="D19" s="24" t="s">
        <v>142</v>
      </c>
      <c r="E19" s="71">
        <v>838258.244</v>
      </c>
      <c r="F19" s="77">
        <v>17560417.521</v>
      </c>
      <c r="G19" s="71">
        <v>7513.467</v>
      </c>
      <c r="H19" s="71">
        <v>2737.346</v>
      </c>
      <c r="I19" s="71">
        <v>89.018</v>
      </c>
      <c r="J19" s="72">
        <v>10339.831</v>
      </c>
      <c r="K19" s="71">
        <v>31143.243</v>
      </c>
      <c r="L19" s="71">
        <v>16504.389</v>
      </c>
      <c r="M19" s="71">
        <v>1408.772</v>
      </c>
      <c r="N19" s="72">
        <v>49056.403999999995</v>
      </c>
    </row>
    <row r="20" spans="2:14" ht="12.75">
      <c r="B20" s="36">
        <v>3</v>
      </c>
      <c r="C20" s="24" t="s">
        <v>143</v>
      </c>
      <c r="D20" s="24" t="s">
        <v>140</v>
      </c>
      <c r="E20" s="71">
        <v>684592</v>
      </c>
      <c r="F20" s="77">
        <v>17028588</v>
      </c>
      <c r="G20" s="71">
        <v>11984</v>
      </c>
      <c r="H20" s="71">
        <v>23301</v>
      </c>
      <c r="I20" s="71">
        <v>1120</v>
      </c>
      <c r="J20" s="72">
        <v>36405</v>
      </c>
      <c r="K20" s="71">
        <v>44956</v>
      </c>
      <c r="L20" s="71">
        <v>261172</v>
      </c>
      <c r="M20" s="71">
        <v>37581</v>
      </c>
      <c r="N20" s="72">
        <v>343709</v>
      </c>
    </row>
    <row r="21" spans="2:14" ht="12.75">
      <c r="B21" s="36">
        <v>4</v>
      </c>
      <c r="C21" s="24" t="s">
        <v>144</v>
      </c>
      <c r="D21" s="24" t="s">
        <v>142</v>
      </c>
      <c r="E21" s="71">
        <v>454751</v>
      </c>
      <c r="F21" s="77">
        <v>3477206</v>
      </c>
      <c r="G21" s="71">
        <v>808</v>
      </c>
      <c r="H21" s="71">
        <v>1695</v>
      </c>
      <c r="I21" s="71">
        <v>232</v>
      </c>
      <c r="J21" s="72">
        <v>2735</v>
      </c>
      <c r="K21" s="71">
        <v>6147</v>
      </c>
      <c r="L21" s="71">
        <v>10828</v>
      </c>
      <c r="M21" s="71">
        <v>683</v>
      </c>
      <c r="N21" s="72">
        <v>17658</v>
      </c>
    </row>
    <row r="22" spans="2:14" ht="13.5" thickBot="1">
      <c r="B22" s="37">
        <v>5</v>
      </c>
      <c r="C22" s="70" t="s">
        <v>145</v>
      </c>
      <c r="D22" s="70" t="s">
        <v>146</v>
      </c>
      <c r="E22" s="73">
        <v>138568.614</v>
      </c>
      <c r="F22" s="78">
        <v>2133612.673</v>
      </c>
      <c r="G22" s="73">
        <v>6351.987</v>
      </c>
      <c r="H22" s="73">
        <v>8872.236</v>
      </c>
      <c r="I22" s="73">
        <v>634.626</v>
      </c>
      <c r="J22" s="74">
        <v>15858.849000000002</v>
      </c>
      <c r="K22" s="73">
        <v>7612.783</v>
      </c>
      <c r="L22" s="73">
        <v>162374.653</v>
      </c>
      <c r="M22" s="73">
        <v>21719.721</v>
      </c>
      <c r="N22" s="74">
        <v>191707.15699999998</v>
      </c>
    </row>
    <row r="23" spans="2:14" ht="13.5" thickTop="1">
      <c r="B23" s="8"/>
      <c r="E23" s="17"/>
      <c r="F23" s="18"/>
      <c r="G23" s="17"/>
      <c r="H23" s="17"/>
      <c r="I23" s="18"/>
      <c r="J23" s="50"/>
      <c r="K23" s="17"/>
      <c r="L23" s="17"/>
      <c r="M23" s="17"/>
      <c r="N23" s="50"/>
    </row>
    <row r="24" spans="2:14" ht="12.75">
      <c r="B24" s="8"/>
      <c r="F24" s="15"/>
      <c r="G24" s="17"/>
      <c r="H24" s="17"/>
      <c r="I24" s="18"/>
      <c r="J24" s="50"/>
      <c r="K24" s="17"/>
      <c r="L24" s="17"/>
      <c r="M24" s="17"/>
      <c r="N24" s="50"/>
    </row>
    <row r="25" spans="2:14" ht="12.75">
      <c r="B25" s="8" t="s">
        <v>134</v>
      </c>
      <c r="E25" s="17">
        <f aca="true" t="shared" si="0" ref="E25:N25">SUM(E18:E22)</f>
        <v>3099218.858</v>
      </c>
      <c r="F25" s="18">
        <f t="shared" si="0"/>
        <v>84314238.19399999</v>
      </c>
      <c r="G25" s="17">
        <f t="shared" si="0"/>
        <v>77519.454</v>
      </c>
      <c r="H25" s="17">
        <f t="shared" si="0"/>
        <v>261231.582</v>
      </c>
      <c r="I25" s="18">
        <f t="shared" si="0"/>
        <v>52856.64399999999</v>
      </c>
      <c r="J25" s="50">
        <f t="shared" si="0"/>
        <v>391607.68</v>
      </c>
      <c r="K25" s="17">
        <f t="shared" si="0"/>
        <v>245754.02599999998</v>
      </c>
      <c r="L25" s="17">
        <f t="shared" si="0"/>
        <v>887260.0419999999</v>
      </c>
      <c r="M25" s="17">
        <f t="shared" si="0"/>
        <v>171916.493</v>
      </c>
      <c r="N25" s="50">
        <f t="shared" si="0"/>
        <v>1304930.561</v>
      </c>
    </row>
    <row r="26" spans="2:14" ht="12.75">
      <c r="B26" s="8" t="s">
        <v>215</v>
      </c>
      <c r="E26" s="17">
        <f>+E27-E25</f>
        <v>3994419.472</v>
      </c>
      <c r="F26" s="18">
        <f>+F27-F25</f>
        <v>3676604.1660000086</v>
      </c>
      <c r="G26" s="17">
        <f aca="true" t="shared" si="1" ref="G26:N26">+G27-G25</f>
        <v>17669.386</v>
      </c>
      <c r="H26" s="17">
        <f t="shared" si="1"/>
        <v>6166.008000000031</v>
      </c>
      <c r="I26" s="18">
        <f t="shared" si="1"/>
        <v>143.99600000000646</v>
      </c>
      <c r="J26" s="50">
        <f t="shared" si="1"/>
        <v>23979.390000000072</v>
      </c>
      <c r="K26" s="17">
        <f t="shared" si="1"/>
        <v>29947.88399999999</v>
      </c>
      <c r="L26" s="17">
        <f t="shared" si="1"/>
        <v>5298.198000000091</v>
      </c>
      <c r="M26" s="17">
        <f t="shared" si="1"/>
        <v>1525.7970000000205</v>
      </c>
      <c r="N26" s="50">
        <f t="shared" si="1"/>
        <v>36771.87899999996</v>
      </c>
    </row>
    <row r="27" spans="2:14" s="85" customFormat="1" ht="12.75">
      <c r="B27" s="81" t="s">
        <v>183</v>
      </c>
      <c r="C27" s="82"/>
      <c r="D27" s="82"/>
      <c r="E27" s="83">
        <f>'Table 1'!F45</f>
        <v>7093638.33</v>
      </c>
      <c r="F27" s="84">
        <f>'Table 5'!G29</f>
        <v>87990842.36</v>
      </c>
      <c r="G27" s="83">
        <v>95188.84</v>
      </c>
      <c r="H27" s="83">
        <v>267397.59</v>
      </c>
      <c r="I27" s="84">
        <v>53000.64</v>
      </c>
      <c r="J27" s="112">
        <f>SUM(G27:I27)</f>
        <v>415587.07000000007</v>
      </c>
      <c r="K27" s="83">
        <v>275701.91</v>
      </c>
      <c r="L27" s="83">
        <v>892558.24</v>
      </c>
      <c r="M27" s="83">
        <v>173442.29</v>
      </c>
      <c r="N27" s="112">
        <f>SUM(K27:M27)</f>
        <v>1341702.44</v>
      </c>
    </row>
    <row r="28" spans="2:14" ht="12.75">
      <c r="B28" s="8"/>
      <c r="N28" s="15"/>
    </row>
    <row r="29" spans="2:14" ht="12.75">
      <c r="B29" s="8"/>
      <c r="N29" s="15"/>
    </row>
    <row r="30" spans="2:14" ht="12.75">
      <c r="B30" s="8"/>
      <c r="N30" s="15"/>
    </row>
    <row r="31" spans="2:14" ht="12.75">
      <c r="B31" s="8"/>
      <c r="N31" s="15"/>
    </row>
    <row r="32" spans="2:14" ht="12.75">
      <c r="B32" s="8" t="s">
        <v>95</v>
      </c>
      <c r="N32" s="15"/>
    </row>
    <row r="33" spans="2:14" ht="12.75">
      <c r="B33" s="8" t="s">
        <v>111</v>
      </c>
      <c r="N33" s="15"/>
    </row>
    <row r="34" spans="2:14" ht="12.75">
      <c r="B34" s="8" t="s">
        <v>121</v>
      </c>
      <c r="N34" s="15"/>
    </row>
    <row r="35" spans="2:14" ht="12.75">
      <c r="B35" s="8" t="s">
        <v>123</v>
      </c>
      <c r="N35" s="15"/>
    </row>
    <row r="36" spans="2:14" ht="12.75">
      <c r="B36" s="8" t="s">
        <v>119</v>
      </c>
      <c r="N36" s="15"/>
    </row>
    <row r="37" spans="2:14" ht="12.75">
      <c r="B37" s="11" t="s">
        <v>96</v>
      </c>
      <c r="C37" s="21"/>
      <c r="D37" s="21"/>
      <c r="E37" s="21"/>
      <c r="F37" s="21"/>
      <c r="G37" s="21"/>
      <c r="H37" s="21"/>
      <c r="I37" s="21"/>
      <c r="J37" s="21"/>
      <c r="K37" s="21"/>
      <c r="L37" s="21"/>
      <c r="M37" s="21"/>
      <c r="N37" s="22"/>
    </row>
  </sheetData>
  <sheetProtection password="D210" sheet="1" objects="1" scenarios="1"/>
  <mergeCells count="4">
    <mergeCell ref="B6:N6"/>
    <mergeCell ref="B7:N7"/>
    <mergeCell ref="B8:N8"/>
    <mergeCell ref="B9:N9"/>
  </mergeCells>
  <printOptions horizontalCentered="1"/>
  <pageMargins left="0.75" right="0.75" top="0.5" bottom="1" header="0.5" footer="0.5"/>
  <pageSetup fitToHeight="1" fitToWidth="1" horizontalDpi="600" verticalDpi="600" orientation="landscape" scale="58" r:id="rId1"/>
</worksheet>
</file>

<file path=xl/worksheets/sheet2.xml><?xml version="1.0" encoding="utf-8"?>
<worksheet xmlns="http://schemas.openxmlformats.org/spreadsheetml/2006/main" xmlns:r="http://schemas.openxmlformats.org/officeDocument/2006/relationships">
  <sheetPr>
    <pageSetUpPr fitToPage="1"/>
  </sheetPr>
  <dimension ref="B1:P50"/>
  <sheetViews>
    <sheetView zoomScale="75" zoomScaleNormal="75" zoomScalePageLayoutView="0" workbookViewId="0" topLeftCell="E9">
      <selection activeCell="H11" sqref="H11"/>
    </sheetView>
  </sheetViews>
  <sheetFormatPr defaultColWidth="45.57421875" defaultRowHeight="12.75"/>
  <cols>
    <col min="1" max="1" width="16.8515625" style="2" customWidth="1"/>
    <col min="2" max="2" width="7.57421875" style="2" customWidth="1"/>
    <col min="3" max="3" width="10.140625" style="2" customWidth="1"/>
    <col min="4" max="4" width="50.57421875" style="2" bestFit="1" customWidth="1"/>
    <col min="5" max="5" width="8.57421875" style="2" bestFit="1" customWidth="1"/>
    <col min="6" max="6" width="11.8515625" style="2" bestFit="1" customWidth="1"/>
    <col min="7" max="7" width="17.7109375" style="2" bestFit="1" customWidth="1"/>
    <col min="8" max="9" width="14.00390625" style="2" bestFit="1" customWidth="1"/>
    <col min="10" max="10" width="15.421875" style="2" bestFit="1" customWidth="1"/>
    <col min="11" max="11" width="12.7109375" style="2" bestFit="1" customWidth="1"/>
    <col min="12" max="12" width="12.57421875" style="2" bestFit="1" customWidth="1"/>
    <col min="13" max="13" width="17.7109375" style="2" bestFit="1" customWidth="1"/>
    <col min="14" max="14" width="14.7109375" style="2" customWidth="1"/>
    <col min="15" max="15" width="59.7109375" style="2" bestFit="1" customWidth="1"/>
    <col min="16" max="16384" width="45.57421875" style="2" customWidth="1"/>
  </cols>
  <sheetData>
    <row r="1" s="1" customFormat="1" ht="12.75">
      <c r="B1" s="1" t="s">
        <v>103</v>
      </c>
    </row>
    <row r="2" s="1" customFormat="1" ht="12.75"/>
    <row r="3" spans="2:14" s="1" customFormat="1" ht="12.75">
      <c r="B3" s="120" t="s">
        <v>128</v>
      </c>
      <c r="C3" s="120"/>
      <c r="D3" s="120"/>
      <c r="E3" s="120"/>
      <c r="F3" s="120"/>
      <c r="G3" s="120"/>
      <c r="H3" s="120"/>
      <c r="I3" s="120"/>
      <c r="J3" s="120"/>
      <c r="K3" s="120"/>
      <c r="L3" s="120"/>
      <c r="M3" s="120"/>
      <c r="N3" s="120"/>
    </row>
    <row r="4" spans="2:14" s="1" customFormat="1" ht="12.75">
      <c r="B4" s="120" t="s">
        <v>129</v>
      </c>
      <c r="C4" s="120"/>
      <c r="D4" s="120"/>
      <c r="E4" s="120"/>
      <c r="F4" s="120"/>
      <c r="G4" s="120"/>
      <c r="H4" s="120"/>
      <c r="I4" s="120"/>
      <c r="J4" s="120"/>
      <c r="K4" s="120"/>
      <c r="L4" s="120"/>
      <c r="M4" s="120"/>
      <c r="N4" s="120"/>
    </row>
    <row r="5" spans="2:14" s="1" customFormat="1" ht="12.75">
      <c r="B5" s="120" t="str">
        <f>'Table 1'!B7:N7</f>
        <v>MARCH 31, 2005,  $ MILLIONS</v>
      </c>
      <c r="C5" s="120"/>
      <c r="D5" s="120"/>
      <c r="E5" s="120"/>
      <c r="F5" s="120"/>
      <c r="G5" s="120"/>
      <c r="H5" s="120"/>
      <c r="I5" s="120"/>
      <c r="J5" s="120"/>
      <c r="K5" s="120"/>
      <c r="L5" s="120"/>
      <c r="M5" s="120"/>
      <c r="N5" s="120"/>
    </row>
    <row r="6" spans="2:14" s="1" customFormat="1" ht="12.75">
      <c r="B6" s="120" t="s">
        <v>104</v>
      </c>
      <c r="C6" s="120"/>
      <c r="D6" s="120"/>
      <c r="E6" s="120"/>
      <c r="F6" s="120"/>
      <c r="G6" s="120"/>
      <c r="H6" s="120"/>
      <c r="I6" s="120"/>
      <c r="J6" s="120"/>
      <c r="K6" s="120"/>
      <c r="L6" s="120"/>
      <c r="M6" s="120"/>
      <c r="N6" s="120"/>
    </row>
    <row r="7" s="1" customFormat="1" ht="12.75"/>
    <row r="8" s="1" customFormat="1" ht="12.75"/>
    <row r="9" s="1" customFormat="1" ht="12.75"/>
    <row r="10" s="1" customFormat="1" ht="12.75"/>
    <row r="11" spans="2:14" s="1" customFormat="1" ht="12.75">
      <c r="B11" s="33"/>
      <c r="C11" s="4"/>
      <c r="D11" s="4"/>
      <c r="E11" s="4"/>
      <c r="F11" s="5"/>
      <c r="G11" s="6"/>
      <c r="H11" s="5"/>
      <c r="I11" s="5"/>
      <c r="J11" s="5"/>
      <c r="K11" s="5"/>
      <c r="L11" s="5"/>
      <c r="M11" s="6" t="s">
        <v>2</v>
      </c>
      <c r="N11" s="6"/>
    </row>
    <row r="12" spans="2:14" s="1" customFormat="1" ht="12.75">
      <c r="B12" s="34"/>
      <c r="C12" s="23"/>
      <c r="D12" s="23"/>
      <c r="E12" s="23"/>
      <c r="F12" s="41" t="s">
        <v>1</v>
      </c>
      <c r="G12" s="10" t="s">
        <v>1</v>
      </c>
      <c r="H12" s="41" t="s">
        <v>3</v>
      </c>
      <c r="I12" s="41" t="s">
        <v>4</v>
      </c>
      <c r="J12" s="41" t="s">
        <v>5</v>
      </c>
      <c r="K12" s="41" t="s">
        <v>6</v>
      </c>
      <c r="L12" s="41" t="s">
        <v>4</v>
      </c>
      <c r="M12" s="10" t="s">
        <v>7</v>
      </c>
      <c r="N12" s="10" t="s">
        <v>8</v>
      </c>
    </row>
    <row r="13" spans="2:14" s="1" customFormat="1" ht="12.75">
      <c r="B13" s="35"/>
      <c r="C13" s="12" t="s">
        <v>9</v>
      </c>
      <c r="D13" s="12" t="s">
        <v>105</v>
      </c>
      <c r="E13" s="12" t="s">
        <v>11</v>
      </c>
      <c r="F13" s="13" t="s">
        <v>12</v>
      </c>
      <c r="G13" s="14" t="s">
        <v>7</v>
      </c>
      <c r="H13" s="13" t="s">
        <v>13</v>
      </c>
      <c r="I13" s="13" t="s">
        <v>13</v>
      </c>
      <c r="J13" s="13" t="s">
        <v>14</v>
      </c>
      <c r="K13" s="13" t="s">
        <v>14</v>
      </c>
      <c r="L13" s="13" t="s">
        <v>14</v>
      </c>
      <c r="M13" s="14" t="s">
        <v>14</v>
      </c>
      <c r="N13" s="14" t="s">
        <v>15</v>
      </c>
    </row>
    <row r="14" spans="2:14" ht="12.75">
      <c r="B14" s="8"/>
      <c r="C14" s="24"/>
      <c r="D14" s="24"/>
      <c r="E14" s="24"/>
      <c r="F14" s="24"/>
      <c r="G14" s="15"/>
      <c r="H14" s="24"/>
      <c r="I14" s="24"/>
      <c r="J14" s="24"/>
      <c r="K14" s="24"/>
      <c r="L14" s="24"/>
      <c r="M14" s="80"/>
      <c r="N14" s="15"/>
    </row>
    <row r="15" spans="2:16" ht="12.75">
      <c r="B15" s="8"/>
      <c r="C15" s="51">
        <v>1</v>
      </c>
      <c r="D15" s="24" t="s">
        <v>185</v>
      </c>
      <c r="E15" s="24" t="s">
        <v>140</v>
      </c>
      <c r="F15" s="71">
        <v>1178305</v>
      </c>
      <c r="G15" s="77">
        <v>45722353</v>
      </c>
      <c r="H15" s="71">
        <v>1868502</v>
      </c>
      <c r="I15" s="71">
        <v>2320802</v>
      </c>
      <c r="J15" s="71">
        <v>2875993</v>
      </c>
      <c r="K15" s="71">
        <v>30382997</v>
      </c>
      <c r="L15" s="71">
        <v>6940955</v>
      </c>
      <c r="M15" s="77">
        <v>1333104</v>
      </c>
      <c r="N15" s="77">
        <v>217308</v>
      </c>
      <c r="O15" s="54"/>
      <c r="P15" s="54"/>
    </row>
    <row r="16" spans="2:16" ht="12.75">
      <c r="B16" s="8"/>
      <c r="C16" s="51">
        <f>+C15+1</f>
        <v>2</v>
      </c>
      <c r="D16" s="24" t="s">
        <v>186</v>
      </c>
      <c r="E16" s="24" t="s">
        <v>140</v>
      </c>
      <c r="F16" s="71">
        <v>1489891</v>
      </c>
      <c r="G16" s="77">
        <v>20455547</v>
      </c>
      <c r="H16" s="71">
        <v>1136820</v>
      </c>
      <c r="I16" s="71">
        <v>801031</v>
      </c>
      <c r="J16" s="71">
        <v>2902965</v>
      </c>
      <c r="K16" s="71">
        <v>11557875</v>
      </c>
      <c r="L16" s="71">
        <v>3343362</v>
      </c>
      <c r="M16" s="77">
        <v>713494</v>
      </c>
      <c r="N16" s="77">
        <v>214788</v>
      </c>
      <c r="O16" s="54"/>
      <c r="P16" s="54"/>
    </row>
    <row r="17" spans="2:16" ht="12.75">
      <c r="B17" s="8"/>
      <c r="C17" s="51">
        <f aca="true" t="shared" si="0" ref="C17:C39">+C16+1</f>
        <v>3</v>
      </c>
      <c r="D17" s="24" t="s">
        <v>187</v>
      </c>
      <c r="E17" s="24" t="s">
        <v>142</v>
      </c>
      <c r="F17" s="71">
        <v>1213701.989</v>
      </c>
      <c r="G17" s="77">
        <v>19198737.014000002</v>
      </c>
      <c r="H17" s="71">
        <v>947136.3589999999</v>
      </c>
      <c r="I17" s="71">
        <v>636700.633</v>
      </c>
      <c r="J17" s="71">
        <v>2132823</v>
      </c>
      <c r="K17" s="71">
        <v>12625667.321</v>
      </c>
      <c r="L17" s="71">
        <v>2008451.021</v>
      </c>
      <c r="M17" s="77">
        <v>847958.68</v>
      </c>
      <c r="N17" s="77">
        <v>143600.082</v>
      </c>
      <c r="O17" s="54"/>
      <c r="P17" s="54"/>
    </row>
    <row r="18" spans="2:16" ht="12.75">
      <c r="B18" s="8"/>
      <c r="C18" s="51">
        <f t="shared" si="0"/>
        <v>4</v>
      </c>
      <c r="D18" s="24" t="s">
        <v>188</v>
      </c>
      <c r="E18" s="24" t="s">
        <v>142</v>
      </c>
      <c r="F18" s="71">
        <v>506833</v>
      </c>
      <c r="G18" s="77">
        <v>3642190</v>
      </c>
      <c r="H18" s="71">
        <v>362202</v>
      </c>
      <c r="I18" s="71">
        <v>853647</v>
      </c>
      <c r="J18" s="71">
        <v>103170</v>
      </c>
      <c r="K18" s="71">
        <v>1467252</v>
      </c>
      <c r="L18" s="71">
        <v>734073</v>
      </c>
      <c r="M18" s="77">
        <v>121846</v>
      </c>
      <c r="N18" s="77">
        <v>28195</v>
      </c>
      <c r="O18" s="54"/>
      <c r="P18" s="54"/>
    </row>
    <row r="19" spans="2:16" ht="12.75">
      <c r="B19" s="8"/>
      <c r="C19" s="51">
        <f t="shared" si="0"/>
        <v>5</v>
      </c>
      <c r="D19" s="24" t="s">
        <v>189</v>
      </c>
      <c r="E19" s="24" t="s">
        <v>166</v>
      </c>
      <c r="F19" s="71">
        <v>351431.664</v>
      </c>
      <c r="G19" s="77">
        <v>2291403.268</v>
      </c>
      <c r="H19" s="71">
        <v>84823.811</v>
      </c>
      <c r="I19" s="71">
        <v>84024.79299999999</v>
      </c>
      <c r="J19" s="71">
        <v>224035.59200000003</v>
      </c>
      <c r="K19" s="71">
        <v>1410066.3819999998</v>
      </c>
      <c r="L19" s="71">
        <v>301673.936</v>
      </c>
      <c r="M19" s="77">
        <v>186778.754</v>
      </c>
      <c r="N19" s="77">
        <v>38853.207</v>
      </c>
      <c r="O19" s="54"/>
      <c r="P19" s="54"/>
    </row>
    <row r="20" spans="2:16" ht="12.75">
      <c r="B20" s="8"/>
      <c r="C20" s="51">
        <f t="shared" si="0"/>
        <v>6</v>
      </c>
      <c r="D20" s="24" t="s">
        <v>190</v>
      </c>
      <c r="E20" s="24" t="s">
        <v>176</v>
      </c>
      <c r="F20" s="71">
        <v>434610</v>
      </c>
      <c r="G20" s="77">
        <v>695485</v>
      </c>
      <c r="H20" s="71">
        <v>230900</v>
      </c>
      <c r="I20" s="71">
        <v>13400</v>
      </c>
      <c r="J20" s="71">
        <v>215426</v>
      </c>
      <c r="K20" s="71">
        <v>112863</v>
      </c>
      <c r="L20" s="71">
        <v>117407</v>
      </c>
      <c r="M20" s="77">
        <v>5489</v>
      </c>
      <c r="N20" s="77">
        <v>7690</v>
      </c>
      <c r="O20" s="54"/>
      <c r="P20" s="54"/>
    </row>
    <row r="21" spans="2:16" ht="12.75">
      <c r="B21" s="8"/>
      <c r="C21" s="51">
        <f t="shared" si="0"/>
        <v>7</v>
      </c>
      <c r="D21" s="24" t="s">
        <v>191</v>
      </c>
      <c r="E21" s="24" t="s">
        <v>140</v>
      </c>
      <c r="F21" s="71">
        <v>96578</v>
      </c>
      <c r="G21" s="77">
        <v>665061</v>
      </c>
      <c r="H21" s="71">
        <v>28129</v>
      </c>
      <c r="I21" s="71">
        <v>41881</v>
      </c>
      <c r="J21" s="71">
        <v>57478</v>
      </c>
      <c r="K21" s="71">
        <v>245027</v>
      </c>
      <c r="L21" s="71">
        <v>290912</v>
      </c>
      <c r="M21" s="77">
        <v>1634</v>
      </c>
      <c r="N21" s="77">
        <v>15151</v>
      </c>
      <c r="O21" s="54"/>
      <c r="P21" s="54"/>
    </row>
    <row r="22" spans="2:16" ht="12.75">
      <c r="B22" s="8"/>
      <c r="C22" s="51">
        <f t="shared" si="0"/>
        <v>8</v>
      </c>
      <c r="D22" s="24" t="s">
        <v>192</v>
      </c>
      <c r="E22" s="24" t="s">
        <v>140</v>
      </c>
      <c r="F22" s="71">
        <v>362278</v>
      </c>
      <c r="G22" s="77">
        <v>541783</v>
      </c>
      <c r="H22" s="71">
        <v>93789</v>
      </c>
      <c r="I22" s="71">
        <v>90188</v>
      </c>
      <c r="J22" s="71">
        <v>268925</v>
      </c>
      <c r="K22" s="71">
        <v>63354</v>
      </c>
      <c r="L22" s="71">
        <v>15941</v>
      </c>
      <c r="M22" s="77">
        <v>9586</v>
      </c>
      <c r="N22" s="77">
        <v>523</v>
      </c>
      <c r="O22" s="54"/>
      <c r="P22" s="54"/>
    </row>
    <row r="23" spans="2:16" ht="12.75">
      <c r="B23" s="8"/>
      <c r="C23" s="51">
        <f t="shared" si="0"/>
        <v>9</v>
      </c>
      <c r="D23" s="24" t="s">
        <v>193</v>
      </c>
      <c r="E23" s="24" t="s">
        <v>176</v>
      </c>
      <c r="F23" s="71">
        <v>137033.041</v>
      </c>
      <c r="G23" s="77">
        <v>489518.69200000004</v>
      </c>
      <c r="H23" s="71">
        <v>127969.65</v>
      </c>
      <c r="I23" s="71">
        <v>57968.69</v>
      </c>
      <c r="J23" s="71">
        <v>174518.295</v>
      </c>
      <c r="K23" s="71">
        <v>45530.709</v>
      </c>
      <c r="L23" s="71">
        <v>83531.348</v>
      </c>
      <c r="M23" s="77">
        <v>0</v>
      </c>
      <c r="N23" s="77">
        <v>0</v>
      </c>
      <c r="O23" s="54"/>
      <c r="P23" s="54"/>
    </row>
    <row r="24" spans="2:16" ht="12.75">
      <c r="B24" s="8"/>
      <c r="C24" s="51">
        <f t="shared" si="0"/>
        <v>10</v>
      </c>
      <c r="D24" s="24" t="s">
        <v>194</v>
      </c>
      <c r="E24" s="24" t="s">
        <v>151</v>
      </c>
      <c r="F24" s="71">
        <v>100114.024</v>
      </c>
      <c r="G24" s="77">
        <v>482039.425</v>
      </c>
      <c r="H24" s="71">
        <v>1221</v>
      </c>
      <c r="I24" s="71">
        <v>0</v>
      </c>
      <c r="J24" s="71">
        <v>432851.698</v>
      </c>
      <c r="K24" s="71">
        <v>38606.078</v>
      </c>
      <c r="L24" s="71">
        <v>9360.649000000001</v>
      </c>
      <c r="M24" s="77">
        <v>0</v>
      </c>
      <c r="N24" s="77">
        <v>19645.757</v>
      </c>
      <c r="O24" s="54"/>
      <c r="P24" s="54"/>
    </row>
    <row r="25" spans="2:16" ht="12.75">
      <c r="B25" s="8"/>
      <c r="C25" s="51">
        <f t="shared" si="0"/>
        <v>11</v>
      </c>
      <c r="D25" s="24" t="s">
        <v>195</v>
      </c>
      <c r="E25" s="24" t="s">
        <v>146</v>
      </c>
      <c r="F25" s="71">
        <v>250421.637</v>
      </c>
      <c r="G25" s="77">
        <v>277770.13200000004</v>
      </c>
      <c r="H25" s="71">
        <v>84786.729</v>
      </c>
      <c r="I25" s="71">
        <v>185183.51</v>
      </c>
      <c r="J25" s="71">
        <v>0</v>
      </c>
      <c r="K25" s="71">
        <v>4542.375</v>
      </c>
      <c r="L25" s="71">
        <v>270.4</v>
      </c>
      <c r="M25" s="77">
        <v>2987.118</v>
      </c>
      <c r="N25" s="77">
        <v>0</v>
      </c>
      <c r="O25" s="54"/>
      <c r="P25" s="54"/>
    </row>
    <row r="26" spans="2:16" ht="12.75">
      <c r="B26" s="8"/>
      <c r="C26" s="51">
        <f t="shared" si="0"/>
        <v>12</v>
      </c>
      <c r="D26" s="24" t="s">
        <v>196</v>
      </c>
      <c r="E26" s="24" t="s">
        <v>155</v>
      </c>
      <c r="F26" s="71">
        <v>140836.129</v>
      </c>
      <c r="G26" s="77">
        <v>170055.98</v>
      </c>
      <c r="H26" s="71">
        <v>11054.4</v>
      </c>
      <c r="I26" s="71">
        <v>700</v>
      </c>
      <c r="J26" s="71">
        <v>19973.218</v>
      </c>
      <c r="K26" s="71">
        <v>48985.628</v>
      </c>
      <c r="L26" s="71">
        <v>88318.378</v>
      </c>
      <c r="M26" s="77">
        <v>1024.356</v>
      </c>
      <c r="N26" s="77">
        <v>339.915</v>
      </c>
      <c r="O26" s="54"/>
      <c r="P26" s="54"/>
    </row>
    <row r="27" spans="2:16" ht="12.75">
      <c r="B27" s="8"/>
      <c r="C27" s="51">
        <f t="shared" si="0"/>
        <v>13</v>
      </c>
      <c r="D27" s="24" t="s">
        <v>197</v>
      </c>
      <c r="E27" s="24" t="s">
        <v>159</v>
      </c>
      <c r="F27" s="71">
        <v>83392.942</v>
      </c>
      <c r="G27" s="77">
        <v>133186.19100000002</v>
      </c>
      <c r="H27" s="71">
        <v>16413.9</v>
      </c>
      <c r="I27" s="71">
        <v>34122.578</v>
      </c>
      <c r="J27" s="71">
        <v>9886.376</v>
      </c>
      <c r="K27" s="71">
        <v>48738.452000000005</v>
      </c>
      <c r="L27" s="71">
        <v>23486.26</v>
      </c>
      <c r="M27" s="77">
        <v>538.625</v>
      </c>
      <c r="N27" s="77">
        <v>785.028</v>
      </c>
      <c r="O27" s="54"/>
      <c r="P27" s="54"/>
    </row>
    <row r="28" spans="2:16" ht="12.75">
      <c r="B28" s="8"/>
      <c r="C28" s="51">
        <f t="shared" si="0"/>
        <v>14</v>
      </c>
      <c r="D28" s="24" t="s">
        <v>198</v>
      </c>
      <c r="E28" s="24" t="s">
        <v>166</v>
      </c>
      <c r="F28" s="71">
        <v>138456.216</v>
      </c>
      <c r="G28" s="77">
        <v>120258.80799999999</v>
      </c>
      <c r="H28" s="71">
        <v>6850.515</v>
      </c>
      <c r="I28" s="71">
        <v>0</v>
      </c>
      <c r="J28" s="71">
        <v>7153.752</v>
      </c>
      <c r="K28" s="71">
        <v>91824.857</v>
      </c>
      <c r="L28" s="71">
        <v>14429.684</v>
      </c>
      <c r="M28" s="77">
        <v>0</v>
      </c>
      <c r="N28" s="77">
        <v>0</v>
      </c>
      <c r="O28" s="54"/>
      <c r="P28" s="54"/>
    </row>
    <row r="29" spans="2:16" ht="12.75">
      <c r="B29" s="8"/>
      <c r="C29" s="51">
        <f t="shared" si="0"/>
        <v>15</v>
      </c>
      <c r="D29" s="24" t="s">
        <v>199</v>
      </c>
      <c r="E29" s="24" t="s">
        <v>159</v>
      </c>
      <c r="F29" s="71">
        <v>37560.413</v>
      </c>
      <c r="G29" s="77">
        <v>104671.913</v>
      </c>
      <c r="H29" s="71">
        <v>6664.6</v>
      </c>
      <c r="I29" s="71">
        <v>290</v>
      </c>
      <c r="J29" s="71">
        <v>64773.763</v>
      </c>
      <c r="K29" s="71">
        <v>17144.258</v>
      </c>
      <c r="L29" s="71">
        <v>15156.523000000001</v>
      </c>
      <c r="M29" s="77">
        <v>642.769</v>
      </c>
      <c r="N29" s="77">
        <v>9970.451</v>
      </c>
      <c r="O29" s="54"/>
      <c r="P29" s="54"/>
    </row>
    <row r="30" spans="2:16" ht="12.75">
      <c r="B30" s="8"/>
      <c r="C30" s="51">
        <f t="shared" si="0"/>
        <v>16</v>
      </c>
      <c r="D30" s="24" t="s">
        <v>200</v>
      </c>
      <c r="E30" s="24" t="s">
        <v>162</v>
      </c>
      <c r="F30" s="71">
        <v>164810.954</v>
      </c>
      <c r="G30" s="77">
        <v>94967.83200000001</v>
      </c>
      <c r="H30" s="71">
        <v>3454.366</v>
      </c>
      <c r="I30" s="71">
        <v>0</v>
      </c>
      <c r="J30" s="71">
        <v>11323.121</v>
      </c>
      <c r="K30" s="71">
        <v>61804.149</v>
      </c>
      <c r="L30" s="71">
        <v>16774.196</v>
      </c>
      <c r="M30" s="77">
        <v>1612</v>
      </c>
      <c r="N30" s="77">
        <v>636.685</v>
      </c>
      <c r="O30" s="54"/>
      <c r="P30" s="54"/>
    </row>
    <row r="31" spans="2:16" ht="12.75">
      <c r="B31" s="8"/>
      <c r="C31" s="51">
        <f t="shared" si="0"/>
        <v>17</v>
      </c>
      <c r="D31" s="24" t="s">
        <v>201</v>
      </c>
      <c r="E31" s="24" t="s">
        <v>155</v>
      </c>
      <c r="F31" s="71">
        <v>89927.405</v>
      </c>
      <c r="G31" s="77">
        <v>96681.53</v>
      </c>
      <c r="H31" s="71">
        <v>12501.966</v>
      </c>
      <c r="I31" s="71">
        <v>3004.793</v>
      </c>
      <c r="J31" s="71">
        <v>7519.486</v>
      </c>
      <c r="K31" s="71">
        <v>62552.19899999999</v>
      </c>
      <c r="L31" s="71">
        <v>5275.086</v>
      </c>
      <c r="M31" s="77">
        <v>5828</v>
      </c>
      <c r="N31" s="77">
        <v>867.669</v>
      </c>
      <c r="O31" s="54"/>
      <c r="P31" s="54"/>
    </row>
    <row r="32" spans="2:16" ht="12.75">
      <c r="B32" s="8"/>
      <c r="C32" s="51">
        <f t="shared" si="0"/>
        <v>18</v>
      </c>
      <c r="D32" s="24" t="s">
        <v>202</v>
      </c>
      <c r="E32" s="24" t="s">
        <v>203</v>
      </c>
      <c r="F32" s="71">
        <v>198466</v>
      </c>
      <c r="G32" s="77">
        <v>59410</v>
      </c>
      <c r="H32" s="71">
        <v>0</v>
      </c>
      <c r="I32" s="71">
        <v>0</v>
      </c>
      <c r="J32" s="71">
        <v>7470</v>
      </c>
      <c r="K32" s="71">
        <v>47685</v>
      </c>
      <c r="L32" s="71">
        <v>4019</v>
      </c>
      <c r="M32" s="77">
        <v>236</v>
      </c>
      <c r="N32" s="77">
        <v>283</v>
      </c>
      <c r="O32" s="54"/>
      <c r="P32" s="54"/>
    </row>
    <row r="33" spans="2:16" ht="12.75">
      <c r="B33" s="8"/>
      <c r="C33" s="51">
        <f t="shared" si="0"/>
        <v>19</v>
      </c>
      <c r="D33" s="24" t="s">
        <v>204</v>
      </c>
      <c r="E33" s="24" t="s">
        <v>166</v>
      </c>
      <c r="F33" s="71">
        <v>47761.32</v>
      </c>
      <c r="G33" s="77">
        <v>57225.097</v>
      </c>
      <c r="H33" s="71">
        <v>0</v>
      </c>
      <c r="I33" s="71">
        <v>0</v>
      </c>
      <c r="J33" s="71">
        <v>55838.314</v>
      </c>
      <c r="K33" s="71">
        <v>1200.701</v>
      </c>
      <c r="L33" s="71">
        <v>51.082</v>
      </c>
      <c r="M33" s="77">
        <v>135</v>
      </c>
      <c r="N33" s="77">
        <v>3636.585</v>
      </c>
      <c r="O33" s="54"/>
      <c r="P33" s="54"/>
    </row>
    <row r="34" spans="2:16" ht="12.75">
      <c r="B34" s="8"/>
      <c r="C34" s="51">
        <f t="shared" si="0"/>
        <v>20</v>
      </c>
      <c r="D34" s="24" t="s">
        <v>205</v>
      </c>
      <c r="E34" s="24" t="s">
        <v>146</v>
      </c>
      <c r="F34" s="71">
        <v>99679.7</v>
      </c>
      <c r="G34" s="77">
        <v>49697.968</v>
      </c>
      <c r="H34" s="71">
        <v>390.6</v>
      </c>
      <c r="I34" s="71">
        <v>0</v>
      </c>
      <c r="J34" s="71">
        <v>16.013</v>
      </c>
      <c r="K34" s="71">
        <v>43079.511</v>
      </c>
      <c r="L34" s="71">
        <v>5782.175</v>
      </c>
      <c r="M34" s="77">
        <v>429.669</v>
      </c>
      <c r="N34" s="77">
        <v>0</v>
      </c>
      <c r="O34" s="54"/>
      <c r="P34" s="54"/>
    </row>
    <row r="35" spans="2:16" ht="12.75">
      <c r="B35" s="8"/>
      <c r="C35" s="51">
        <f t="shared" si="0"/>
        <v>21</v>
      </c>
      <c r="D35" s="24" t="s">
        <v>206</v>
      </c>
      <c r="E35" s="24" t="s">
        <v>140</v>
      </c>
      <c r="F35" s="71">
        <v>362672.292</v>
      </c>
      <c r="G35" s="77">
        <v>51348.329000000005</v>
      </c>
      <c r="H35" s="71">
        <v>513.378</v>
      </c>
      <c r="I35" s="71">
        <v>0</v>
      </c>
      <c r="J35" s="71">
        <v>3965.52</v>
      </c>
      <c r="K35" s="71">
        <v>27744.498</v>
      </c>
      <c r="L35" s="71">
        <v>16305.703000000001</v>
      </c>
      <c r="M35" s="77">
        <v>2819.23</v>
      </c>
      <c r="N35" s="77">
        <v>0</v>
      </c>
      <c r="O35" s="54"/>
      <c r="P35" s="54"/>
    </row>
    <row r="36" spans="2:16" ht="12.75">
      <c r="B36" s="8"/>
      <c r="C36" s="51">
        <f t="shared" si="0"/>
        <v>22</v>
      </c>
      <c r="D36" s="24" t="s">
        <v>207</v>
      </c>
      <c r="E36" s="24" t="s">
        <v>172</v>
      </c>
      <c r="F36" s="71">
        <v>35160.075</v>
      </c>
      <c r="G36" s="77">
        <v>43418.26</v>
      </c>
      <c r="H36" s="71">
        <v>16369</v>
      </c>
      <c r="I36" s="71">
        <v>0</v>
      </c>
      <c r="J36" s="71">
        <v>16336.514000000001</v>
      </c>
      <c r="K36" s="71">
        <v>6334.368</v>
      </c>
      <c r="L36" s="71">
        <v>4378.378</v>
      </c>
      <c r="M36" s="77">
        <v>0</v>
      </c>
      <c r="N36" s="77">
        <v>0.603</v>
      </c>
      <c r="O36" s="54"/>
      <c r="P36" s="54"/>
    </row>
    <row r="37" spans="2:16" ht="12.75">
      <c r="B37" s="8"/>
      <c r="C37" s="51">
        <f t="shared" si="0"/>
        <v>23</v>
      </c>
      <c r="D37" s="24" t="s">
        <v>208</v>
      </c>
      <c r="E37" s="24" t="s">
        <v>174</v>
      </c>
      <c r="F37" s="71">
        <v>55631.566</v>
      </c>
      <c r="G37" s="77">
        <v>31267.011</v>
      </c>
      <c r="H37" s="71">
        <v>0</v>
      </c>
      <c r="I37" s="71">
        <v>0</v>
      </c>
      <c r="J37" s="71">
        <v>1126.75</v>
      </c>
      <c r="K37" s="71">
        <v>30140.261</v>
      </c>
      <c r="L37" s="71">
        <v>0</v>
      </c>
      <c r="M37" s="77">
        <v>0</v>
      </c>
      <c r="N37" s="77">
        <v>0</v>
      </c>
      <c r="O37" s="54"/>
      <c r="P37" s="54"/>
    </row>
    <row r="38" spans="2:16" ht="12.75">
      <c r="B38" s="8"/>
      <c r="C38" s="51">
        <f t="shared" si="0"/>
        <v>24</v>
      </c>
      <c r="D38" s="24" t="s">
        <v>209</v>
      </c>
      <c r="E38" s="24" t="s">
        <v>142</v>
      </c>
      <c r="F38" s="71">
        <v>102015.086</v>
      </c>
      <c r="G38" s="77">
        <v>30476.494</v>
      </c>
      <c r="H38" s="71">
        <v>5</v>
      </c>
      <c r="I38" s="71">
        <v>0</v>
      </c>
      <c r="J38" s="71">
        <v>4733.411</v>
      </c>
      <c r="K38" s="71">
        <v>9937.324</v>
      </c>
      <c r="L38" s="71">
        <v>15800.759</v>
      </c>
      <c r="M38" s="77">
        <v>0</v>
      </c>
      <c r="N38" s="77">
        <v>20.133</v>
      </c>
      <c r="O38" s="54"/>
      <c r="P38" s="54"/>
    </row>
    <row r="39" spans="2:16" ht="13.5" thickBot="1">
      <c r="B39" s="19"/>
      <c r="C39" s="20">
        <f t="shared" si="0"/>
        <v>25</v>
      </c>
      <c r="D39" s="70" t="s">
        <v>210</v>
      </c>
      <c r="E39" s="70" t="s">
        <v>211</v>
      </c>
      <c r="F39" s="73">
        <v>84510.395</v>
      </c>
      <c r="G39" s="78">
        <v>26254.752</v>
      </c>
      <c r="H39" s="73">
        <v>5659</v>
      </c>
      <c r="I39" s="73">
        <v>0</v>
      </c>
      <c r="J39" s="73">
        <v>1222.834</v>
      </c>
      <c r="K39" s="73">
        <v>17737.718</v>
      </c>
      <c r="L39" s="73">
        <v>1635.2</v>
      </c>
      <c r="M39" s="78">
        <v>0</v>
      </c>
      <c r="N39" s="78">
        <v>7.788</v>
      </c>
      <c r="O39" s="54"/>
      <c r="P39" s="54"/>
    </row>
    <row r="40" spans="2:15" ht="13.5" thickTop="1">
      <c r="B40" s="8"/>
      <c r="C40" s="24"/>
      <c r="D40" s="24"/>
      <c r="E40" s="24"/>
      <c r="F40" s="24"/>
      <c r="G40" s="55"/>
      <c r="H40" s="24"/>
      <c r="I40" s="24"/>
      <c r="J40" s="24"/>
      <c r="K40" s="24"/>
      <c r="L40" s="24"/>
      <c r="M40" s="15"/>
      <c r="N40" s="15"/>
      <c r="O40" s="54"/>
    </row>
    <row r="41" spans="2:14" ht="12.75">
      <c r="B41" s="11" t="s">
        <v>106</v>
      </c>
      <c r="C41" s="21"/>
      <c r="D41" s="21"/>
      <c r="E41" s="21"/>
      <c r="F41" s="75">
        <f>SUM(F15:F39)</f>
        <v>7762077.848</v>
      </c>
      <c r="G41" s="76">
        <f>SUM(G15:G39)</f>
        <v>95530807.69600002</v>
      </c>
      <c r="H41" s="75">
        <f aca="true" t="shared" si="1" ref="H41:N41">SUM(H15:H39)</f>
        <v>5046156.274</v>
      </c>
      <c r="I41" s="75">
        <f t="shared" si="1"/>
        <v>5122943.996999999</v>
      </c>
      <c r="J41" s="56">
        <f t="shared" si="1"/>
        <v>9599524.657000002</v>
      </c>
      <c r="K41" s="56">
        <f t="shared" si="1"/>
        <v>58468689.789000005</v>
      </c>
      <c r="L41" s="56">
        <f t="shared" si="1"/>
        <v>14057349.778</v>
      </c>
      <c r="M41" s="57">
        <f t="shared" si="1"/>
        <v>3236143.2010000004</v>
      </c>
      <c r="N41" s="57">
        <f t="shared" si="1"/>
        <v>702301.903</v>
      </c>
    </row>
    <row r="42" spans="2:14" ht="12.75">
      <c r="B42" s="8"/>
      <c r="G42" s="54"/>
      <c r="I42" s="54"/>
      <c r="N42" s="15"/>
    </row>
    <row r="43" spans="2:14" ht="12.75">
      <c r="B43" s="8"/>
      <c r="N43" s="15"/>
    </row>
    <row r="44" spans="2:14" ht="12.75">
      <c r="B44" s="8"/>
      <c r="N44" s="15"/>
    </row>
    <row r="45" spans="2:14" ht="12.75">
      <c r="B45" s="8"/>
      <c r="N45" s="15"/>
    </row>
    <row r="46" spans="2:14" ht="12.75">
      <c r="B46" s="8"/>
      <c r="N46" s="15"/>
    </row>
    <row r="47" spans="2:14" ht="12.75">
      <c r="B47" s="8" t="s">
        <v>107</v>
      </c>
      <c r="N47" s="15"/>
    </row>
    <row r="48" spans="2:14" ht="12.75">
      <c r="B48" s="8" t="s">
        <v>114</v>
      </c>
      <c r="N48" s="15"/>
    </row>
    <row r="49" spans="2:14" ht="12.75">
      <c r="B49" s="8" t="s">
        <v>119</v>
      </c>
      <c r="N49" s="15"/>
    </row>
    <row r="50" spans="2:14" ht="12.75">
      <c r="B50" s="11" t="s">
        <v>108</v>
      </c>
      <c r="C50" s="21"/>
      <c r="D50" s="21"/>
      <c r="E50" s="21"/>
      <c r="F50" s="21"/>
      <c r="G50" s="21"/>
      <c r="H50" s="21"/>
      <c r="I50" s="21"/>
      <c r="J50" s="21"/>
      <c r="K50" s="21"/>
      <c r="L50" s="21"/>
      <c r="M50" s="21"/>
      <c r="N50" s="22"/>
    </row>
  </sheetData>
  <sheetProtection password="CAD1" sheet="1" objects="1" scenarios="1"/>
  <mergeCells count="4">
    <mergeCell ref="B3:N3"/>
    <mergeCell ref="B4:N4"/>
    <mergeCell ref="B5:N5"/>
    <mergeCell ref="B6:N6"/>
  </mergeCells>
  <printOptions horizontalCentered="1"/>
  <pageMargins left="0.55" right="0.75" top="0.5" bottom="1" header="0.5" footer="0.5"/>
  <pageSetup fitToHeight="1" fitToWidth="1"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B1:P56"/>
  <sheetViews>
    <sheetView zoomScale="75" zoomScaleNormal="75" zoomScalePageLayoutView="0" workbookViewId="0" topLeftCell="A11">
      <selection activeCell="B48" sqref="B48"/>
    </sheetView>
  </sheetViews>
  <sheetFormatPr defaultColWidth="9.140625" defaultRowHeight="12.75"/>
  <cols>
    <col min="1" max="3" width="9.140625" style="2" customWidth="1"/>
    <col min="4" max="4" width="39.28125" style="2" customWidth="1"/>
    <col min="5" max="5" width="11.421875" style="2" customWidth="1"/>
    <col min="6" max="6" width="14.140625" style="2" customWidth="1"/>
    <col min="7" max="7" width="15.421875" style="2" bestFit="1" customWidth="1"/>
    <col min="8" max="8" width="16.7109375" style="2" bestFit="1" customWidth="1"/>
    <col min="9" max="10" width="14.8515625" style="2" bestFit="1" customWidth="1"/>
    <col min="11" max="11" width="17.28125" style="2" bestFit="1" customWidth="1"/>
    <col min="12" max="12" width="14.8515625" style="2" bestFit="1" customWidth="1"/>
    <col min="13" max="13" width="15.421875" style="2" bestFit="1" customWidth="1"/>
    <col min="14" max="14" width="9.57421875" style="2" customWidth="1"/>
    <col min="15" max="16384" width="9.140625" style="2" customWidth="1"/>
  </cols>
  <sheetData>
    <row r="1" ht="12.75">
      <c r="B1" s="23" t="s">
        <v>19</v>
      </c>
    </row>
    <row r="2" ht="12.75">
      <c r="B2" s="23"/>
    </row>
    <row r="3" spans="2:13" ht="12.75">
      <c r="B3" s="121" t="s">
        <v>130</v>
      </c>
      <c r="C3" s="121"/>
      <c r="D3" s="121"/>
      <c r="E3" s="121"/>
      <c r="F3" s="121"/>
      <c r="G3" s="121"/>
      <c r="H3" s="121"/>
      <c r="I3" s="121"/>
      <c r="J3" s="121"/>
      <c r="K3" s="121"/>
      <c r="L3" s="121"/>
      <c r="M3" s="121"/>
    </row>
    <row r="4" spans="2:13" ht="12.75">
      <c r="B4" s="121" t="s">
        <v>127</v>
      </c>
      <c r="C4" s="121"/>
      <c r="D4" s="121"/>
      <c r="E4" s="121"/>
      <c r="F4" s="121"/>
      <c r="G4" s="121"/>
      <c r="H4" s="121"/>
      <c r="I4" s="121"/>
      <c r="J4" s="121"/>
      <c r="K4" s="121"/>
      <c r="L4" s="121"/>
      <c r="M4" s="121"/>
    </row>
    <row r="5" spans="2:13" ht="12.75">
      <c r="B5" s="121" t="str">
        <f>'Table 1'!B7:N7</f>
        <v>MARCH 31, 2005,  $ MILLIONS</v>
      </c>
      <c r="C5" s="121"/>
      <c r="D5" s="121"/>
      <c r="E5" s="121"/>
      <c r="F5" s="121"/>
      <c r="G5" s="121"/>
      <c r="H5" s="121"/>
      <c r="I5" s="121"/>
      <c r="J5" s="121"/>
      <c r="K5" s="121"/>
      <c r="L5" s="121"/>
      <c r="M5" s="121"/>
    </row>
    <row r="6" spans="2:13" ht="12.75">
      <c r="B6" s="120" t="s">
        <v>109</v>
      </c>
      <c r="C6" s="120"/>
      <c r="D6" s="120"/>
      <c r="E6" s="120"/>
      <c r="F6" s="120"/>
      <c r="G6" s="120"/>
      <c r="H6" s="120"/>
      <c r="I6" s="120"/>
      <c r="J6" s="120"/>
      <c r="K6" s="120"/>
      <c r="L6" s="120"/>
      <c r="M6" s="120"/>
    </row>
    <row r="7" ht="12.75">
      <c r="B7" s="24"/>
    </row>
    <row r="8" spans="2:13" ht="12.75">
      <c r="B8" s="21"/>
      <c r="C8" s="1"/>
      <c r="D8" s="1"/>
      <c r="E8" s="1"/>
      <c r="F8" s="1"/>
      <c r="G8" s="1"/>
      <c r="H8" s="1"/>
      <c r="I8" s="1"/>
      <c r="J8" s="1"/>
      <c r="K8" s="1"/>
      <c r="L8" s="1"/>
      <c r="M8" s="1"/>
    </row>
    <row r="9" spans="2:13" ht="12.75">
      <c r="B9" s="3"/>
      <c r="C9" s="4"/>
      <c r="D9" s="4"/>
      <c r="E9" s="4"/>
      <c r="F9" s="5"/>
      <c r="G9" s="6"/>
      <c r="H9" s="5" t="s">
        <v>20</v>
      </c>
      <c r="I9" s="6" t="s">
        <v>21</v>
      </c>
      <c r="J9" s="5" t="s">
        <v>22</v>
      </c>
      <c r="K9" s="5" t="s">
        <v>22</v>
      </c>
      <c r="L9" s="5" t="s">
        <v>22</v>
      </c>
      <c r="M9" s="6" t="s">
        <v>22</v>
      </c>
    </row>
    <row r="10" spans="2:13" ht="12.75">
      <c r="B10" s="8"/>
      <c r="C10" s="23"/>
      <c r="D10" s="23"/>
      <c r="E10" s="23"/>
      <c r="F10" s="41" t="s">
        <v>1</v>
      </c>
      <c r="G10" s="10" t="s">
        <v>1</v>
      </c>
      <c r="H10" s="41" t="s">
        <v>23</v>
      </c>
      <c r="I10" s="10" t="s">
        <v>24</v>
      </c>
      <c r="J10" s="41" t="s">
        <v>25</v>
      </c>
      <c r="K10" s="41" t="s">
        <v>26</v>
      </c>
      <c r="L10" s="41" t="s">
        <v>27</v>
      </c>
      <c r="M10" s="10" t="s">
        <v>2</v>
      </c>
    </row>
    <row r="11" spans="2:13" ht="12.75">
      <c r="B11" s="11"/>
      <c r="C11" s="12" t="s">
        <v>9</v>
      </c>
      <c r="D11" s="12" t="s">
        <v>10</v>
      </c>
      <c r="E11" s="12" t="s">
        <v>11</v>
      </c>
      <c r="F11" s="13" t="s">
        <v>12</v>
      </c>
      <c r="G11" s="14" t="s">
        <v>7</v>
      </c>
      <c r="H11" s="13" t="s">
        <v>28</v>
      </c>
      <c r="I11" s="14" t="s">
        <v>28</v>
      </c>
      <c r="J11" s="13" t="s">
        <v>28</v>
      </c>
      <c r="K11" s="13" t="s">
        <v>28</v>
      </c>
      <c r="L11" s="13" t="s">
        <v>28</v>
      </c>
      <c r="M11" s="14" t="s">
        <v>7</v>
      </c>
    </row>
    <row r="12" spans="2:13" ht="12.75">
      <c r="B12" s="8"/>
      <c r="C12" s="24"/>
      <c r="D12" s="24"/>
      <c r="E12" s="24"/>
      <c r="F12" s="24"/>
      <c r="G12" s="15"/>
      <c r="H12" s="53" t="s">
        <v>29</v>
      </c>
      <c r="I12" s="25" t="s">
        <v>29</v>
      </c>
      <c r="J12" s="53" t="s">
        <v>29</v>
      </c>
      <c r="K12" s="53" t="s">
        <v>29</v>
      </c>
      <c r="L12" s="53" t="s">
        <v>29</v>
      </c>
      <c r="M12" s="25" t="s">
        <v>29</v>
      </c>
    </row>
    <row r="13" spans="2:13" ht="12.75">
      <c r="B13" s="8"/>
      <c r="C13" s="24"/>
      <c r="D13" s="24"/>
      <c r="E13" s="24"/>
      <c r="F13" s="24"/>
      <c r="G13" s="15"/>
      <c r="H13" s="24"/>
      <c r="I13" s="15"/>
      <c r="J13" s="24"/>
      <c r="K13" s="24"/>
      <c r="L13" s="24"/>
      <c r="M13" s="15"/>
    </row>
    <row r="14" spans="2:16" ht="12.75">
      <c r="B14" s="8"/>
      <c r="C14" s="51">
        <v>1</v>
      </c>
      <c r="D14" s="24" t="s">
        <v>139</v>
      </c>
      <c r="E14" s="24" t="s">
        <v>155</v>
      </c>
      <c r="F14" s="71">
        <v>983049</v>
      </c>
      <c r="G14" s="77">
        <v>45443581</v>
      </c>
      <c r="H14" s="28">
        <v>8.640047534986294</v>
      </c>
      <c r="I14" s="27">
        <v>91.3599524650137</v>
      </c>
      <c r="J14" s="28">
        <v>87.56892200022705</v>
      </c>
      <c r="K14" s="28">
        <v>7.21311773383352</v>
      </c>
      <c r="L14" s="28">
        <v>2.113066309629076</v>
      </c>
      <c r="M14" s="27">
        <v>2.924872931998911</v>
      </c>
      <c r="N14" s="26"/>
      <c r="P14" s="26"/>
    </row>
    <row r="15" spans="2:16" ht="12.75">
      <c r="B15" s="8"/>
      <c r="C15" s="51">
        <v>2</v>
      </c>
      <c r="D15" s="24" t="s">
        <v>141</v>
      </c>
      <c r="E15" s="24" t="s">
        <v>142</v>
      </c>
      <c r="F15" s="71">
        <v>838258.244</v>
      </c>
      <c r="G15" s="77">
        <v>18417790.932</v>
      </c>
      <c r="H15" s="28">
        <v>8.058545622978407</v>
      </c>
      <c r="I15" s="27">
        <v>91.94145437702159</v>
      </c>
      <c r="J15" s="28">
        <v>86.51924810544918</v>
      </c>
      <c r="K15" s="28">
        <v>8.214119568332604</v>
      </c>
      <c r="L15" s="28">
        <v>0.5319058830762928</v>
      </c>
      <c r="M15" s="27">
        <v>4.655137058323081</v>
      </c>
      <c r="N15" s="26"/>
      <c r="P15" s="26"/>
    </row>
    <row r="16" spans="2:16" ht="12.75">
      <c r="B16" s="8"/>
      <c r="C16" s="51">
        <v>3</v>
      </c>
      <c r="D16" s="24" t="s">
        <v>143</v>
      </c>
      <c r="E16" s="24" t="s">
        <v>140</v>
      </c>
      <c r="F16" s="71">
        <v>684592</v>
      </c>
      <c r="G16" s="77">
        <v>17610997</v>
      </c>
      <c r="H16" s="28">
        <v>4.5628705745620195</v>
      </c>
      <c r="I16" s="27">
        <v>95.43712942543799</v>
      </c>
      <c r="J16" s="28">
        <v>81.82830875503528</v>
      </c>
      <c r="K16" s="28">
        <v>14.09476135848527</v>
      </c>
      <c r="L16" s="28">
        <v>0.6841662627050588</v>
      </c>
      <c r="M16" s="27">
        <v>8.071631853903504</v>
      </c>
      <c r="N16" s="26"/>
      <c r="P16" s="26"/>
    </row>
    <row r="17" spans="2:16" ht="12.75">
      <c r="B17" s="8"/>
      <c r="C17" s="51">
        <v>4</v>
      </c>
      <c r="D17" s="24" t="s">
        <v>144</v>
      </c>
      <c r="E17" s="24" t="s">
        <v>142</v>
      </c>
      <c r="F17" s="71">
        <v>454751</v>
      </c>
      <c r="G17" s="77">
        <v>3599052</v>
      </c>
      <c r="H17" s="28">
        <v>32.16694285050619</v>
      </c>
      <c r="I17" s="27">
        <v>67.83305714949381</v>
      </c>
      <c r="J17" s="28">
        <v>92.41722542491745</v>
      </c>
      <c r="K17" s="28">
        <v>2.5733443140026875</v>
      </c>
      <c r="L17" s="28">
        <v>1.5166215992433565</v>
      </c>
      <c r="M17" s="27">
        <v>3.3855026268028356</v>
      </c>
      <c r="N17" s="26"/>
      <c r="P17" s="26"/>
    </row>
    <row r="18" spans="2:16" ht="12.75">
      <c r="B18" s="8"/>
      <c r="C18" s="51">
        <v>5</v>
      </c>
      <c r="D18" s="24" t="s">
        <v>145</v>
      </c>
      <c r="E18" s="24" t="s">
        <v>146</v>
      </c>
      <c r="F18" s="71">
        <v>138568.614</v>
      </c>
      <c r="G18" s="77">
        <v>2321053.397</v>
      </c>
      <c r="H18" s="28">
        <v>6.553381934108085</v>
      </c>
      <c r="I18" s="27">
        <v>93.44661806589191</v>
      </c>
      <c r="J18" s="28">
        <v>74.1600279090865</v>
      </c>
      <c r="K18" s="28">
        <v>14.464434960175112</v>
      </c>
      <c r="L18" s="28">
        <v>1.931045320109023</v>
      </c>
      <c r="M18" s="27">
        <v>8.075674788105704</v>
      </c>
      <c r="N18" s="26"/>
      <c r="P18" s="26"/>
    </row>
    <row r="19" spans="2:16" ht="12.75">
      <c r="B19" s="8"/>
      <c r="C19" s="51">
        <v>6</v>
      </c>
      <c r="D19" s="24" t="s">
        <v>148</v>
      </c>
      <c r="E19" s="24" t="s">
        <v>149</v>
      </c>
      <c r="F19" s="71">
        <v>367427</v>
      </c>
      <c r="G19" s="77">
        <v>714579</v>
      </c>
      <c r="H19" s="28">
        <v>33.99596125830734</v>
      </c>
      <c r="I19" s="27">
        <v>66.00403874169267</v>
      </c>
      <c r="J19" s="28">
        <v>93.98484982066364</v>
      </c>
      <c r="K19" s="28">
        <v>3.2918683588518554</v>
      </c>
      <c r="L19" s="28">
        <v>1.2033658979622968</v>
      </c>
      <c r="M19" s="27">
        <v>0.4683876800185844</v>
      </c>
      <c r="N19" s="26"/>
      <c r="P19" s="26"/>
    </row>
    <row r="20" spans="2:16" ht="12.75">
      <c r="B20" s="8"/>
      <c r="C20" s="51">
        <v>7</v>
      </c>
      <c r="D20" s="24" t="s">
        <v>147</v>
      </c>
      <c r="E20" s="24" t="s">
        <v>140</v>
      </c>
      <c r="F20" s="71">
        <v>80116</v>
      </c>
      <c r="G20" s="77">
        <v>673763</v>
      </c>
      <c r="H20" s="28">
        <v>10.39089412746025</v>
      </c>
      <c r="I20" s="27">
        <v>89.60910587253976</v>
      </c>
      <c r="J20" s="28">
        <v>87.81218321575984</v>
      </c>
      <c r="K20" s="28">
        <v>11.590870973918129</v>
      </c>
      <c r="L20" s="28">
        <v>0.35754412159765375</v>
      </c>
      <c r="M20" s="27">
        <v>0.2394016887243734</v>
      </c>
      <c r="N20" s="26"/>
      <c r="P20" s="26"/>
    </row>
    <row r="21" spans="2:16" ht="12.75">
      <c r="B21" s="8"/>
      <c r="C21" s="51">
        <v>8</v>
      </c>
      <c r="D21" s="24" t="s">
        <v>150</v>
      </c>
      <c r="E21" s="24" t="s">
        <v>151</v>
      </c>
      <c r="F21" s="71">
        <v>88329.26</v>
      </c>
      <c r="G21" s="77">
        <v>483019.42499999993</v>
      </c>
      <c r="H21" s="28">
        <v>0.25278486470808087</v>
      </c>
      <c r="I21" s="27">
        <v>99.74721513529192</v>
      </c>
      <c r="J21" s="28">
        <v>2.0522346487410936</v>
      </c>
      <c r="K21" s="28">
        <v>97.94776535125892</v>
      </c>
      <c r="L21" s="28">
        <v>0</v>
      </c>
      <c r="M21" s="27">
        <v>0</v>
      </c>
      <c r="N21" s="26"/>
      <c r="P21" s="26"/>
    </row>
    <row r="22" spans="2:16" ht="12.75">
      <c r="B22" s="8"/>
      <c r="C22" s="51">
        <v>9</v>
      </c>
      <c r="D22" s="24" t="s">
        <v>154</v>
      </c>
      <c r="E22" s="24" t="s">
        <v>155</v>
      </c>
      <c r="F22" s="71">
        <v>67317.318</v>
      </c>
      <c r="G22" s="77">
        <v>241790.64800000002</v>
      </c>
      <c r="H22" s="28">
        <v>5.459020069295649</v>
      </c>
      <c r="I22" s="27">
        <v>94.54097993070434</v>
      </c>
      <c r="J22" s="28">
        <v>99.02498338149124</v>
      </c>
      <c r="K22" s="28">
        <v>0.5513625158901927</v>
      </c>
      <c r="L22" s="28">
        <v>0</v>
      </c>
      <c r="M22" s="27">
        <v>0.42365410261855946</v>
      </c>
      <c r="N22" s="26"/>
      <c r="P22" s="26"/>
    </row>
    <row r="23" spans="2:16" ht="12.75">
      <c r="B23" s="8"/>
      <c r="C23" s="51">
        <v>10</v>
      </c>
      <c r="D23" s="24" t="s">
        <v>152</v>
      </c>
      <c r="E23" s="24" t="s">
        <v>153</v>
      </c>
      <c r="F23" s="71">
        <v>213056.075</v>
      </c>
      <c r="G23" s="77">
        <v>235309.479</v>
      </c>
      <c r="H23" s="28">
        <v>19.441740381397896</v>
      </c>
      <c r="I23" s="27">
        <v>80.55825961860211</v>
      </c>
      <c r="J23" s="28">
        <v>80.737064995159</v>
      </c>
      <c r="K23" s="28">
        <v>9.324476469560327</v>
      </c>
      <c r="L23" s="28">
        <v>0.10257470333356183</v>
      </c>
      <c r="M23" s="27">
        <v>9.744600216466418</v>
      </c>
      <c r="N23" s="26"/>
      <c r="P23" s="26"/>
    </row>
    <row r="24" spans="2:16" ht="12.75">
      <c r="B24" s="8"/>
      <c r="C24" s="51">
        <v>11</v>
      </c>
      <c r="D24" s="24" t="s">
        <v>158</v>
      </c>
      <c r="E24" s="24" t="s">
        <v>159</v>
      </c>
      <c r="F24" s="71">
        <v>75524.305</v>
      </c>
      <c r="G24" s="77">
        <v>137588.414</v>
      </c>
      <c r="H24" s="28">
        <v>36.68869967495955</v>
      </c>
      <c r="I24" s="27">
        <v>63.31130032504046</v>
      </c>
      <c r="J24" s="28">
        <v>89.28042298677853</v>
      </c>
      <c r="K24" s="28">
        <v>7.730213388461619</v>
      </c>
      <c r="L24" s="28">
        <v>2.543377671320494</v>
      </c>
      <c r="M24" s="27">
        <v>0.4459859534393645</v>
      </c>
      <c r="N24" s="26"/>
      <c r="P24" s="26"/>
    </row>
    <row r="25" spans="2:16" ht="12.75">
      <c r="B25" s="8"/>
      <c r="C25" s="51">
        <v>12</v>
      </c>
      <c r="D25" s="24" t="s">
        <v>156</v>
      </c>
      <c r="E25" s="24" t="s">
        <v>157</v>
      </c>
      <c r="F25" s="71">
        <v>28441.82</v>
      </c>
      <c r="G25" s="77">
        <v>118682.793</v>
      </c>
      <c r="H25" s="28">
        <v>2.39714614737791</v>
      </c>
      <c r="I25" s="27">
        <v>97.60285385262209</v>
      </c>
      <c r="J25" s="28">
        <v>100</v>
      </c>
      <c r="K25" s="28">
        <v>0</v>
      </c>
      <c r="L25" s="28">
        <v>0</v>
      </c>
      <c r="M25" s="27">
        <v>0</v>
      </c>
      <c r="N25" s="26"/>
      <c r="P25" s="26"/>
    </row>
    <row r="26" spans="2:16" ht="12.75">
      <c r="B26" s="8"/>
      <c r="C26" s="51">
        <v>13</v>
      </c>
      <c r="D26" s="24" t="s">
        <v>160</v>
      </c>
      <c r="E26" s="24" t="s">
        <v>159</v>
      </c>
      <c r="F26" s="71">
        <v>25505.553</v>
      </c>
      <c r="G26" s="77">
        <v>107135.759</v>
      </c>
      <c r="H26" s="28">
        <v>6.481589400976755</v>
      </c>
      <c r="I26" s="27">
        <v>93.51841059902324</v>
      </c>
      <c r="J26" s="28">
        <v>27.097342914236503</v>
      </c>
      <c r="K26" s="28">
        <v>69.85221899627369</v>
      </c>
      <c r="L26" s="28">
        <v>2.4504806093733835</v>
      </c>
      <c r="M26" s="27">
        <v>0.5999574801164194</v>
      </c>
      <c r="N26" s="26"/>
      <c r="P26" s="26"/>
    </row>
    <row r="27" spans="2:16" ht="12.75">
      <c r="B27" s="8"/>
      <c r="C27" s="51">
        <v>14</v>
      </c>
      <c r="D27" s="24" t="s">
        <v>161</v>
      </c>
      <c r="E27" s="24" t="s">
        <v>162</v>
      </c>
      <c r="F27" s="71">
        <v>136163.072</v>
      </c>
      <c r="G27" s="77">
        <v>96888.094</v>
      </c>
      <c r="H27" s="28">
        <v>3.565315259478631</v>
      </c>
      <c r="I27" s="27">
        <v>96.43468474052138</v>
      </c>
      <c r="J27" s="28">
        <v>86.68228213881471</v>
      </c>
      <c r="K27" s="28">
        <v>5.617280488560338</v>
      </c>
      <c r="L27" s="28">
        <v>6.032126093841829</v>
      </c>
      <c r="M27" s="27">
        <v>1.66377511771467</v>
      </c>
      <c r="N27" s="26"/>
      <c r="P27" s="26"/>
    </row>
    <row r="28" spans="2:16" ht="12.75">
      <c r="B28" s="8"/>
      <c r="C28" s="51">
        <v>15</v>
      </c>
      <c r="D28" s="24" t="s">
        <v>163</v>
      </c>
      <c r="E28" s="24" t="s">
        <v>155</v>
      </c>
      <c r="F28" s="71">
        <v>85297.323</v>
      </c>
      <c r="G28" s="77">
        <v>89689.193</v>
      </c>
      <c r="H28" s="28">
        <v>12.497335102569158</v>
      </c>
      <c r="I28" s="27">
        <v>87.50266489743083</v>
      </c>
      <c r="J28" s="28">
        <v>81.73019574387297</v>
      </c>
      <c r="K28" s="28">
        <v>11.595628918190846</v>
      </c>
      <c r="L28" s="28">
        <v>0.17617953146261447</v>
      </c>
      <c r="M28" s="27">
        <v>6.497995806473585</v>
      </c>
      <c r="N28" s="26"/>
      <c r="P28" s="26"/>
    </row>
    <row r="29" spans="2:16" ht="12.75">
      <c r="B29" s="8"/>
      <c r="C29" s="51">
        <v>16</v>
      </c>
      <c r="D29" s="24" t="s">
        <v>165</v>
      </c>
      <c r="E29" s="24" t="s">
        <v>166</v>
      </c>
      <c r="F29" s="71">
        <v>67724.303</v>
      </c>
      <c r="G29" s="77">
        <v>57382.719</v>
      </c>
      <c r="H29" s="28">
        <v>2.227151348474791</v>
      </c>
      <c r="I29" s="27">
        <v>97.77284865152521</v>
      </c>
      <c r="J29" s="28">
        <v>99.37756696401927</v>
      </c>
      <c r="K29" s="28">
        <v>0.009175236189139103</v>
      </c>
      <c r="L29" s="28">
        <v>0.6132577997916062</v>
      </c>
      <c r="M29" s="27">
        <v>0</v>
      </c>
      <c r="N29" s="26"/>
      <c r="P29" s="26"/>
    </row>
    <row r="30" spans="2:16" ht="12.75">
      <c r="B30" s="8"/>
      <c r="C30" s="51">
        <v>17</v>
      </c>
      <c r="D30" s="24" t="s">
        <v>170</v>
      </c>
      <c r="E30" s="24" t="s">
        <v>166</v>
      </c>
      <c r="F30" s="71">
        <v>39413.821</v>
      </c>
      <c r="G30" s="77">
        <v>57221.037</v>
      </c>
      <c r="H30" s="28">
        <v>0</v>
      </c>
      <c r="I30" s="27">
        <v>100</v>
      </c>
      <c r="J30" s="28">
        <v>1.817492402313506</v>
      </c>
      <c r="K30" s="28">
        <v>97.9465803809183</v>
      </c>
      <c r="L30" s="28">
        <v>0</v>
      </c>
      <c r="M30" s="27">
        <v>0.23592721676819664</v>
      </c>
      <c r="N30" s="26"/>
      <c r="P30" s="26"/>
    </row>
    <row r="31" spans="2:16" ht="12.75">
      <c r="B31" s="8"/>
      <c r="C31" s="51">
        <v>18</v>
      </c>
      <c r="D31" s="24" t="s">
        <v>164</v>
      </c>
      <c r="E31" s="24" t="s">
        <v>155</v>
      </c>
      <c r="F31" s="71">
        <v>197847.178</v>
      </c>
      <c r="G31" s="77">
        <v>56750.892</v>
      </c>
      <c r="H31" s="28">
        <v>0</v>
      </c>
      <c r="I31" s="27">
        <v>100</v>
      </c>
      <c r="J31" s="28">
        <v>91.36197365849334</v>
      </c>
      <c r="K31" s="28">
        <v>8.151329145628232</v>
      </c>
      <c r="L31" s="28">
        <v>0.07102443429435436</v>
      </c>
      <c r="M31" s="27">
        <v>0.41567276158408223</v>
      </c>
      <c r="N31" s="26"/>
      <c r="P31" s="26"/>
    </row>
    <row r="32" spans="2:16" ht="12.75">
      <c r="B32" s="8"/>
      <c r="C32" s="51">
        <v>19</v>
      </c>
      <c r="D32" s="24" t="s">
        <v>167</v>
      </c>
      <c r="E32" s="24" t="s">
        <v>168</v>
      </c>
      <c r="F32" s="71">
        <v>38022.144</v>
      </c>
      <c r="G32" s="77">
        <v>53275.208</v>
      </c>
      <c r="H32" s="28">
        <v>9.593580563777433</v>
      </c>
      <c r="I32" s="27">
        <v>90.40641943622256</v>
      </c>
      <c r="J32" s="28">
        <v>99.65916228801959</v>
      </c>
      <c r="K32" s="28">
        <v>0</v>
      </c>
      <c r="L32" s="28">
        <v>0.34083771198040186</v>
      </c>
      <c r="M32" s="27">
        <v>0</v>
      </c>
      <c r="N32" s="26"/>
      <c r="P32" s="26"/>
    </row>
    <row r="33" spans="2:16" ht="12.75">
      <c r="B33" s="8"/>
      <c r="C33" s="51">
        <v>20</v>
      </c>
      <c r="D33" s="24" t="s">
        <v>171</v>
      </c>
      <c r="E33" s="24" t="s">
        <v>172</v>
      </c>
      <c r="F33" s="71">
        <v>34890.954</v>
      </c>
      <c r="G33" s="77">
        <v>43018.26</v>
      </c>
      <c r="H33" s="28">
        <v>38.051283338749634</v>
      </c>
      <c r="I33" s="27">
        <v>61.94871666125036</v>
      </c>
      <c r="J33" s="28">
        <v>99.99937235955149</v>
      </c>
      <c r="K33" s="28">
        <v>0.0006276404484979169</v>
      </c>
      <c r="L33" s="28">
        <v>0</v>
      </c>
      <c r="M33" s="27">
        <v>0</v>
      </c>
      <c r="N33" s="26"/>
      <c r="P33" s="26"/>
    </row>
    <row r="34" spans="2:16" ht="12.75">
      <c r="B34" s="8"/>
      <c r="C34" s="51">
        <v>21</v>
      </c>
      <c r="D34" s="24" t="s">
        <v>169</v>
      </c>
      <c r="E34" s="24" t="s">
        <v>140</v>
      </c>
      <c r="F34" s="71">
        <v>35234</v>
      </c>
      <c r="G34" s="77">
        <v>44087</v>
      </c>
      <c r="H34" s="28">
        <v>0</v>
      </c>
      <c r="I34" s="27">
        <v>100</v>
      </c>
      <c r="J34" s="28">
        <v>19.248304488851588</v>
      </c>
      <c r="K34" s="28">
        <v>8.21103726722163</v>
      </c>
      <c r="L34" s="28">
        <v>61.984258398167256</v>
      </c>
      <c r="M34" s="27">
        <v>2.7876698346451336</v>
      </c>
      <c r="N34" s="26"/>
      <c r="P34" s="26"/>
    </row>
    <row r="35" spans="2:16" ht="12.75">
      <c r="B35" s="8"/>
      <c r="C35" s="51">
        <v>22</v>
      </c>
      <c r="D35" s="24" t="s">
        <v>175</v>
      </c>
      <c r="E35" s="24" t="s">
        <v>142</v>
      </c>
      <c r="F35" s="71">
        <v>74375.061</v>
      </c>
      <c r="G35" s="77">
        <v>33561.494</v>
      </c>
      <c r="H35" s="28">
        <v>0</v>
      </c>
      <c r="I35" s="27">
        <v>100</v>
      </c>
      <c r="J35" s="28">
        <v>99.16150633818626</v>
      </c>
      <c r="K35" s="28">
        <v>0.8384936618137441</v>
      </c>
      <c r="L35" s="28">
        <v>0</v>
      </c>
      <c r="M35" s="27">
        <v>0</v>
      </c>
      <c r="N35" s="26"/>
      <c r="P35" s="26"/>
    </row>
    <row r="36" spans="2:16" ht="12.75">
      <c r="B36" s="8"/>
      <c r="C36" s="51">
        <v>23</v>
      </c>
      <c r="D36" s="24" t="s">
        <v>181</v>
      </c>
      <c r="E36" s="24" t="s">
        <v>176</v>
      </c>
      <c r="F36" s="71">
        <v>10826.52</v>
      </c>
      <c r="G36" s="77">
        <v>33266.111</v>
      </c>
      <c r="H36" s="28">
        <v>84.5004094407068</v>
      </c>
      <c r="I36" s="27">
        <v>15.49959055929321</v>
      </c>
      <c r="J36" s="28">
        <v>100</v>
      </c>
      <c r="K36" s="28">
        <v>0</v>
      </c>
      <c r="L36" s="28">
        <v>0</v>
      </c>
      <c r="M36" s="27">
        <v>0</v>
      </c>
      <c r="N36" s="26"/>
      <c r="P36" s="26"/>
    </row>
    <row r="37" spans="2:16" ht="12.75">
      <c r="B37" s="8"/>
      <c r="C37" s="51">
        <v>24</v>
      </c>
      <c r="D37" s="24" t="s">
        <v>173</v>
      </c>
      <c r="E37" s="24" t="s">
        <v>174</v>
      </c>
      <c r="F37" s="71">
        <v>28925.036</v>
      </c>
      <c r="G37" s="77">
        <v>27403.191</v>
      </c>
      <c r="H37" s="28">
        <v>0</v>
      </c>
      <c r="I37" s="27">
        <v>100</v>
      </c>
      <c r="J37" s="28">
        <v>94.21439276907569</v>
      </c>
      <c r="K37" s="28">
        <v>5.785607230924311</v>
      </c>
      <c r="L37" s="28">
        <v>0</v>
      </c>
      <c r="M37" s="27">
        <v>0</v>
      </c>
      <c r="N37" s="26"/>
      <c r="P37" s="26"/>
    </row>
    <row r="38" spans="2:16" ht="13.5" thickBot="1">
      <c r="B38" s="19"/>
      <c r="C38" s="20">
        <v>25</v>
      </c>
      <c r="D38" s="70" t="s">
        <v>182</v>
      </c>
      <c r="E38" s="70" t="s">
        <v>155</v>
      </c>
      <c r="F38" s="73">
        <v>57191.087</v>
      </c>
      <c r="G38" s="78">
        <v>25092.486</v>
      </c>
      <c r="H38" s="69">
        <v>0</v>
      </c>
      <c r="I38" s="79">
        <v>100</v>
      </c>
      <c r="J38" s="69">
        <v>74.44721499495904</v>
      </c>
      <c r="K38" s="69">
        <v>25.27940834558999</v>
      </c>
      <c r="L38" s="69">
        <v>0</v>
      </c>
      <c r="M38" s="79">
        <v>0.27337665945096074</v>
      </c>
      <c r="N38" s="26"/>
      <c r="P38" s="26"/>
    </row>
    <row r="39" spans="2:15" ht="13.5" thickTop="1">
      <c r="B39" s="8"/>
      <c r="C39" s="24"/>
      <c r="D39" s="24"/>
      <c r="E39" s="24"/>
      <c r="F39" s="52"/>
      <c r="G39" s="18"/>
      <c r="H39" s="28"/>
      <c r="I39" s="27"/>
      <c r="J39" s="28"/>
      <c r="K39" s="28"/>
      <c r="L39" s="60"/>
      <c r="M39" s="27"/>
      <c r="N39" s="26"/>
      <c r="O39" s="26"/>
    </row>
    <row r="40" spans="2:13" ht="12.75">
      <c r="B40" s="8"/>
      <c r="C40" s="24"/>
      <c r="D40" s="24"/>
      <c r="E40" s="24"/>
      <c r="F40" s="52"/>
      <c r="G40" s="18"/>
      <c r="H40" s="24"/>
      <c r="I40" s="15"/>
      <c r="J40" s="24"/>
      <c r="K40" s="24"/>
      <c r="L40" s="61"/>
      <c r="M40" s="15"/>
    </row>
    <row r="41" spans="2:14" s="85" customFormat="1" ht="12.75">
      <c r="B41" s="86" t="s">
        <v>16</v>
      </c>
      <c r="C41" s="61"/>
      <c r="D41" s="61"/>
      <c r="E41" s="61"/>
      <c r="F41" s="87">
        <f>SUM(F14:F38)</f>
        <v>4850846.688000001</v>
      </c>
      <c r="G41" s="66">
        <f>SUM(G14:G38)</f>
        <v>90721978.53200002</v>
      </c>
      <c r="H41" s="88">
        <v>8022838.86</v>
      </c>
      <c r="I41" s="66">
        <v>82699139.67</v>
      </c>
      <c r="J41" s="88">
        <v>77643574.6</v>
      </c>
      <c r="K41" s="87">
        <v>8473151.59</v>
      </c>
      <c r="L41" s="87">
        <f>1171040.45+316696.55</f>
        <v>1487737</v>
      </c>
      <c r="M41" s="66">
        <v>3117515.35</v>
      </c>
      <c r="N41" s="65"/>
    </row>
    <row r="42" spans="2:13" s="85" customFormat="1" ht="12.75">
      <c r="B42" s="86" t="s">
        <v>184</v>
      </c>
      <c r="C42" s="61"/>
      <c r="D42" s="61"/>
      <c r="E42" s="61"/>
      <c r="F42" s="87">
        <f>+F43-F41</f>
        <v>2242791.641999999</v>
      </c>
      <c r="G42" s="87">
        <f>+G43-G41</f>
        <v>393095.7279999852</v>
      </c>
      <c r="H42" s="88">
        <f aca="true" t="shared" si="0" ref="H42:M42">+H43-H41</f>
        <v>13397.549999999814</v>
      </c>
      <c r="I42" s="66">
        <f t="shared" si="0"/>
        <v>379698.1899999976</v>
      </c>
      <c r="J42" s="88">
        <f t="shared" si="0"/>
        <v>338477.950000003</v>
      </c>
      <c r="K42" s="87">
        <f t="shared" si="0"/>
        <v>39782.37000000104</v>
      </c>
      <c r="L42" s="87">
        <f>+L43-L41</f>
        <v>8118.850000000093</v>
      </c>
      <c r="M42" s="66">
        <f t="shared" si="0"/>
        <v>6716.549999999814</v>
      </c>
    </row>
    <row r="43" spans="2:14" s="85" customFormat="1" ht="12.75">
      <c r="B43" s="81" t="s">
        <v>183</v>
      </c>
      <c r="C43" s="82"/>
      <c r="D43" s="82"/>
      <c r="E43" s="82"/>
      <c r="F43" s="83">
        <f>'Table 1'!F45</f>
        <v>7093638.33</v>
      </c>
      <c r="G43" s="83">
        <f>'Table 1'!G45</f>
        <v>91115074.26</v>
      </c>
      <c r="H43" s="89">
        <v>8036236.41</v>
      </c>
      <c r="I43" s="84">
        <v>83078837.86</v>
      </c>
      <c r="J43" s="83">
        <v>77982052.55</v>
      </c>
      <c r="K43" s="83">
        <v>8512933.96</v>
      </c>
      <c r="L43" s="83">
        <v>1495855.85</v>
      </c>
      <c r="M43" s="84">
        <v>3124231.9</v>
      </c>
      <c r="N43" s="65"/>
    </row>
    <row r="44" spans="2:13" ht="12.75">
      <c r="B44" s="8"/>
      <c r="C44" s="24"/>
      <c r="D44" s="24"/>
      <c r="E44" s="24"/>
      <c r="F44" s="24"/>
      <c r="G44" s="15"/>
      <c r="H44" s="52"/>
      <c r="I44" s="15"/>
      <c r="J44" s="24"/>
      <c r="K44" s="24"/>
      <c r="L44" s="24"/>
      <c r="M44" s="15"/>
    </row>
    <row r="45" spans="2:13" ht="12.75">
      <c r="B45" s="8"/>
      <c r="C45" s="24"/>
      <c r="D45" s="24"/>
      <c r="E45" s="24"/>
      <c r="F45" s="24"/>
      <c r="G45" s="15"/>
      <c r="H45" s="24"/>
      <c r="I45" s="15"/>
      <c r="J45" s="24"/>
      <c r="K45" s="24"/>
      <c r="L45" s="24"/>
      <c r="M45" s="15"/>
    </row>
    <row r="46" spans="2:13" ht="12.75">
      <c r="B46" s="8" t="s">
        <v>213</v>
      </c>
      <c r="C46" s="24"/>
      <c r="D46" s="24"/>
      <c r="E46" s="24"/>
      <c r="F46" s="24"/>
      <c r="G46" s="27">
        <f>G41/G43*100</f>
        <v>99.56857223550269</v>
      </c>
      <c r="H46" s="28">
        <f>+H41/G43*100</f>
        <v>8.805171839191562</v>
      </c>
      <c r="I46" s="27">
        <f>+I41/G43*100</f>
        <v>90.76340039411608</v>
      </c>
      <c r="J46" s="28">
        <f>+J41/G43*100</f>
        <v>85.21485081430255</v>
      </c>
      <c r="K46" s="28">
        <f>+K41/G43*100</f>
        <v>9.29939602070846</v>
      </c>
      <c r="L46" s="28">
        <f>+L41/G43*100</f>
        <v>1.6328110491955383</v>
      </c>
      <c r="M46" s="27">
        <f>+M41/G43*100</f>
        <v>3.421514360076207</v>
      </c>
    </row>
    <row r="47" spans="2:13" ht="12.75">
      <c r="B47" s="8" t="s">
        <v>214</v>
      </c>
      <c r="C47" s="24"/>
      <c r="D47" s="24"/>
      <c r="E47" s="24"/>
      <c r="F47" s="24"/>
      <c r="G47" s="27">
        <f>+G42/G43*100</f>
        <v>0.43142776449731357</v>
      </c>
      <c r="H47" s="29">
        <f>+H42/G43*100</f>
        <v>0.0147039884550491</v>
      </c>
      <c r="I47" s="27">
        <f>+I42/G43*100</f>
        <v>0.41672378921243675</v>
      </c>
      <c r="J47" s="28">
        <f>+J42/G43*100</f>
        <v>0.37148403022110754</v>
      </c>
      <c r="K47" s="28">
        <f>+K42/G43*100</f>
        <v>0.043661677634680596</v>
      </c>
      <c r="L47" s="28">
        <f>+L42/G43*100</f>
        <v>0.00891054533614567</v>
      </c>
      <c r="M47" s="27">
        <f>+M42/G43*100</f>
        <v>0.0073715025252944506</v>
      </c>
    </row>
    <row r="48" spans="2:13" ht="12.75">
      <c r="B48" s="11" t="s">
        <v>212</v>
      </c>
      <c r="C48" s="21"/>
      <c r="D48" s="21"/>
      <c r="E48" s="21"/>
      <c r="F48" s="21"/>
      <c r="G48" s="30">
        <f>G43/G43*100</f>
        <v>100</v>
      </c>
      <c r="H48" s="31">
        <f>H43/G43*100</f>
        <v>8.819875827646612</v>
      </c>
      <c r="I48" s="30">
        <f>I43/G43*100</f>
        <v>91.18012418332852</v>
      </c>
      <c r="J48" s="32">
        <f>J43/G43*100</f>
        <v>85.58633484452366</v>
      </c>
      <c r="K48" s="32">
        <f>K43/G43*100</f>
        <v>9.343057698343141</v>
      </c>
      <c r="L48" s="32">
        <f>L43/G43*100</f>
        <v>1.641721594531684</v>
      </c>
      <c r="M48" s="30">
        <f>M43/G43*100</f>
        <v>3.4288858626015015</v>
      </c>
    </row>
    <row r="49" spans="2:13" ht="12.75">
      <c r="B49" s="8"/>
      <c r="C49" s="24"/>
      <c r="D49" s="24"/>
      <c r="E49" s="24"/>
      <c r="F49" s="24"/>
      <c r="G49" s="24"/>
      <c r="H49" s="24"/>
      <c r="I49" s="24"/>
      <c r="J49" s="28"/>
      <c r="K49" s="24"/>
      <c r="L49" s="24"/>
      <c r="M49" s="15"/>
    </row>
    <row r="50" spans="2:13" ht="12.75">
      <c r="B50" s="8"/>
      <c r="C50" s="24"/>
      <c r="D50" s="24"/>
      <c r="E50" s="24"/>
      <c r="F50" s="24"/>
      <c r="G50" s="24"/>
      <c r="H50" s="24"/>
      <c r="I50" s="24"/>
      <c r="J50" s="24"/>
      <c r="K50" s="24"/>
      <c r="L50" s="24"/>
      <c r="M50" s="15"/>
    </row>
    <row r="51" spans="2:13" ht="12.75">
      <c r="B51" s="8" t="s">
        <v>30</v>
      </c>
      <c r="C51" s="24"/>
      <c r="D51" s="24"/>
      <c r="E51" s="24"/>
      <c r="F51" s="24"/>
      <c r="G51" s="24"/>
      <c r="H51" s="24"/>
      <c r="I51" s="24"/>
      <c r="J51" s="24"/>
      <c r="K51" s="24"/>
      <c r="L51" s="24"/>
      <c r="M51" s="15"/>
    </row>
    <row r="52" spans="2:13" ht="12.75">
      <c r="B52" s="8" t="s">
        <v>117</v>
      </c>
      <c r="C52" s="24"/>
      <c r="D52" s="24"/>
      <c r="E52" s="24"/>
      <c r="F52" s="24"/>
      <c r="G52" s="24"/>
      <c r="H52" s="24"/>
      <c r="I52" s="24"/>
      <c r="J52" s="24"/>
      <c r="K52" s="24"/>
      <c r="L52" s="24"/>
      <c r="M52" s="15"/>
    </row>
    <row r="53" spans="2:13" ht="12.75">
      <c r="B53" s="8" t="s">
        <v>118</v>
      </c>
      <c r="C53" s="24"/>
      <c r="D53" s="24"/>
      <c r="E53" s="24"/>
      <c r="F53" s="24"/>
      <c r="G53" s="24"/>
      <c r="H53" s="24"/>
      <c r="I53" s="24"/>
      <c r="J53" s="24"/>
      <c r="K53" s="24"/>
      <c r="L53" s="24"/>
      <c r="M53" s="15"/>
    </row>
    <row r="54" spans="2:13" ht="12.75">
      <c r="B54" s="8" t="s">
        <v>111</v>
      </c>
      <c r="C54" s="24"/>
      <c r="D54" s="24"/>
      <c r="E54" s="24"/>
      <c r="F54" s="24"/>
      <c r="G54" s="24"/>
      <c r="H54" s="24"/>
      <c r="I54" s="24"/>
      <c r="J54" s="24"/>
      <c r="K54" s="24"/>
      <c r="L54" s="24"/>
      <c r="M54" s="15"/>
    </row>
    <row r="55" spans="2:13" ht="12.75">
      <c r="B55" s="8" t="s">
        <v>119</v>
      </c>
      <c r="C55" s="24"/>
      <c r="D55" s="24"/>
      <c r="E55" s="24"/>
      <c r="F55" s="24"/>
      <c r="G55" s="24"/>
      <c r="H55" s="24"/>
      <c r="I55" s="24"/>
      <c r="J55" s="24"/>
      <c r="K55" s="24"/>
      <c r="L55" s="24"/>
      <c r="M55" s="15"/>
    </row>
    <row r="56" spans="2:13" ht="12.75">
      <c r="B56" s="11" t="s">
        <v>31</v>
      </c>
      <c r="C56" s="21"/>
      <c r="D56" s="21"/>
      <c r="E56" s="21"/>
      <c r="F56" s="21"/>
      <c r="G56" s="21"/>
      <c r="H56" s="21"/>
      <c r="I56" s="21"/>
      <c r="J56" s="21"/>
      <c r="K56" s="21"/>
      <c r="L56" s="21"/>
      <c r="M56" s="22"/>
    </row>
  </sheetData>
  <sheetProtection password="CA91" sheet="1" objects="1" scenarios="1"/>
  <mergeCells count="4">
    <mergeCell ref="B3:M3"/>
    <mergeCell ref="B4:M4"/>
    <mergeCell ref="B5:M5"/>
    <mergeCell ref="B6:M6"/>
  </mergeCells>
  <printOptions horizontalCentered="1"/>
  <pageMargins left="0.5" right="0.5" top="0.5" bottom="1" header="0.5" footer="0.5"/>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pageSetUpPr fitToPage="1"/>
  </sheetPr>
  <dimension ref="B1:J63"/>
  <sheetViews>
    <sheetView zoomScale="75" zoomScaleNormal="75" zoomScalePageLayoutView="0" workbookViewId="0" topLeftCell="A1">
      <selection activeCell="B45" sqref="B45"/>
    </sheetView>
  </sheetViews>
  <sheetFormatPr defaultColWidth="9.140625" defaultRowHeight="12.75"/>
  <cols>
    <col min="1" max="2" width="9.140625" style="2" customWidth="1"/>
    <col min="3" max="3" width="41.140625" style="2" customWidth="1"/>
    <col min="4" max="4" width="18.28125" style="2" bestFit="1" customWidth="1"/>
    <col min="5" max="5" width="17.28125" style="2" customWidth="1"/>
    <col min="6" max="6" width="14.7109375" style="2" customWidth="1"/>
    <col min="7" max="7" width="20.8515625" style="2" customWidth="1"/>
    <col min="8" max="8" width="19.28125" style="2" customWidth="1"/>
    <col min="9" max="9" width="18.8515625" style="2" customWidth="1"/>
    <col min="10" max="10" width="21.140625" style="2" customWidth="1"/>
    <col min="11" max="16384" width="9.140625" style="2" customWidth="1"/>
  </cols>
  <sheetData>
    <row r="1" ht="12.75">
      <c r="B1" s="1" t="s">
        <v>32</v>
      </c>
    </row>
    <row r="2" ht="12.75">
      <c r="B2" s="1"/>
    </row>
    <row r="3" spans="2:10" ht="12.75">
      <c r="B3" s="120" t="s">
        <v>33</v>
      </c>
      <c r="C3" s="120"/>
      <c r="D3" s="120"/>
      <c r="E3" s="120"/>
      <c r="F3" s="120"/>
      <c r="G3" s="120"/>
      <c r="H3" s="120"/>
      <c r="I3" s="120"/>
      <c r="J3" s="120"/>
    </row>
    <row r="4" spans="2:10" ht="12.75">
      <c r="B4" s="120" t="s">
        <v>131</v>
      </c>
      <c r="C4" s="120"/>
      <c r="D4" s="120"/>
      <c r="E4" s="120"/>
      <c r="F4" s="120"/>
      <c r="G4" s="120"/>
      <c r="H4" s="120"/>
      <c r="I4" s="120"/>
      <c r="J4" s="120"/>
    </row>
    <row r="5" spans="2:10" ht="12.75">
      <c r="B5" s="120" t="str">
        <f>'Table 1'!B7:N7</f>
        <v>MARCH 31, 2005,  $ MILLIONS</v>
      </c>
      <c r="C5" s="120"/>
      <c r="D5" s="120"/>
      <c r="E5" s="120"/>
      <c r="F5" s="120"/>
      <c r="G5" s="120"/>
      <c r="H5" s="120"/>
      <c r="I5" s="120"/>
      <c r="J5" s="120"/>
    </row>
    <row r="6" spans="2:10" ht="12.75">
      <c r="B6" s="120" t="s">
        <v>109</v>
      </c>
      <c r="C6" s="120"/>
      <c r="D6" s="120"/>
      <c r="E6" s="120"/>
      <c r="F6" s="120"/>
      <c r="G6" s="120"/>
      <c r="H6" s="120"/>
      <c r="I6" s="120"/>
      <c r="J6" s="120"/>
    </row>
    <row r="11" spans="2:10" ht="12.75">
      <c r="B11" s="33"/>
      <c r="C11" s="4"/>
      <c r="D11" s="4"/>
      <c r="E11" s="5"/>
      <c r="F11" s="6"/>
      <c r="G11" s="5" t="s">
        <v>34</v>
      </c>
      <c r="H11" s="5" t="s">
        <v>35</v>
      </c>
      <c r="I11" s="5" t="s">
        <v>36</v>
      </c>
      <c r="J11" s="6" t="s">
        <v>36</v>
      </c>
    </row>
    <row r="12" spans="2:10" ht="12.75">
      <c r="B12" s="34"/>
      <c r="C12" s="1"/>
      <c r="D12" s="1"/>
      <c r="E12" s="9"/>
      <c r="F12" s="10"/>
      <c r="G12" s="9" t="s">
        <v>37</v>
      </c>
      <c r="H12" s="9" t="s">
        <v>38</v>
      </c>
      <c r="I12" s="9" t="s">
        <v>38</v>
      </c>
      <c r="J12" s="10" t="s">
        <v>38</v>
      </c>
    </row>
    <row r="13" spans="2:10" ht="12.75">
      <c r="B13" s="34"/>
      <c r="C13" s="1"/>
      <c r="D13" s="1"/>
      <c r="E13" s="9" t="s">
        <v>1</v>
      </c>
      <c r="F13" s="10" t="s">
        <v>1</v>
      </c>
      <c r="G13" s="9" t="s">
        <v>39</v>
      </c>
      <c r="H13" s="9" t="s">
        <v>40</v>
      </c>
      <c r="I13" s="9" t="s">
        <v>41</v>
      </c>
      <c r="J13" s="10" t="s">
        <v>42</v>
      </c>
    </row>
    <row r="14" spans="2:10" ht="12.75">
      <c r="B14" s="35" t="s">
        <v>9</v>
      </c>
      <c r="C14" s="12" t="s">
        <v>10</v>
      </c>
      <c r="D14" s="12" t="s">
        <v>11</v>
      </c>
      <c r="E14" s="13" t="s">
        <v>12</v>
      </c>
      <c r="F14" s="14" t="s">
        <v>7</v>
      </c>
      <c r="G14" s="13" t="s">
        <v>38</v>
      </c>
      <c r="H14" s="13" t="s">
        <v>43</v>
      </c>
      <c r="I14" s="13" t="s">
        <v>28</v>
      </c>
      <c r="J14" s="14" t="s">
        <v>44</v>
      </c>
    </row>
    <row r="15" spans="2:10" ht="12.75">
      <c r="B15" s="8"/>
      <c r="F15" s="15"/>
      <c r="J15" s="25"/>
    </row>
    <row r="16" spans="2:10" ht="12.75">
      <c r="B16" s="36">
        <v>1</v>
      </c>
      <c r="C16" s="24" t="s">
        <v>139</v>
      </c>
      <c r="D16" s="24" t="s">
        <v>155</v>
      </c>
      <c r="E16" s="71">
        <v>983049</v>
      </c>
      <c r="F16" s="77">
        <v>45443581</v>
      </c>
      <c r="G16" s="71">
        <v>77896</v>
      </c>
      <c r="H16" s="71">
        <v>397155.09</v>
      </c>
      <c r="I16" s="71">
        <v>475051.09</v>
      </c>
      <c r="J16" s="27">
        <v>601.4675369071434</v>
      </c>
    </row>
    <row r="17" spans="2:10" ht="12.75">
      <c r="B17" s="36">
        <v>2</v>
      </c>
      <c r="C17" s="24" t="s">
        <v>141</v>
      </c>
      <c r="D17" s="24" t="s">
        <v>142</v>
      </c>
      <c r="E17" s="71">
        <v>838258.244</v>
      </c>
      <c r="F17" s="77">
        <v>18417790.932</v>
      </c>
      <c r="G17" s="71">
        <v>32885.078</v>
      </c>
      <c r="H17" s="71">
        <v>99584.95216000002</v>
      </c>
      <c r="I17" s="71">
        <v>132470.03016000002</v>
      </c>
      <c r="J17" s="27">
        <v>210.17101535629956</v>
      </c>
    </row>
    <row r="18" spans="2:10" ht="12.75">
      <c r="B18" s="36">
        <v>3</v>
      </c>
      <c r="C18" s="24" t="s">
        <v>143</v>
      </c>
      <c r="D18" s="24" t="s">
        <v>140</v>
      </c>
      <c r="E18" s="71">
        <v>684592</v>
      </c>
      <c r="F18" s="77">
        <v>17610997</v>
      </c>
      <c r="G18" s="71">
        <v>44289</v>
      </c>
      <c r="H18" s="71">
        <v>147132.05</v>
      </c>
      <c r="I18" s="71">
        <v>191421.05</v>
      </c>
      <c r="J18" s="27">
        <v>298.95525534905516</v>
      </c>
    </row>
    <row r="19" spans="2:10" ht="12.75">
      <c r="B19" s="36">
        <v>4</v>
      </c>
      <c r="C19" s="24" t="s">
        <v>144</v>
      </c>
      <c r="D19" s="24" t="s">
        <v>142</v>
      </c>
      <c r="E19" s="71">
        <v>454751</v>
      </c>
      <c r="F19" s="77">
        <v>3599052</v>
      </c>
      <c r="G19" s="71">
        <v>11695</v>
      </c>
      <c r="H19" s="71">
        <v>17356.35</v>
      </c>
      <c r="I19" s="71">
        <v>29051.35</v>
      </c>
      <c r="J19" s="27">
        <v>71.87725765747933</v>
      </c>
    </row>
    <row r="20" spans="2:10" ht="12.75">
      <c r="B20" s="36">
        <v>5</v>
      </c>
      <c r="C20" s="24" t="s">
        <v>145</v>
      </c>
      <c r="D20" s="24" t="s">
        <v>146</v>
      </c>
      <c r="E20" s="71">
        <v>138568.614</v>
      </c>
      <c r="F20" s="77">
        <v>2321053.397</v>
      </c>
      <c r="G20" s="71">
        <v>9516.218</v>
      </c>
      <c r="H20" s="71">
        <v>36027.60364</v>
      </c>
      <c r="I20" s="71">
        <v>45543.82164</v>
      </c>
      <c r="J20" s="27">
        <v>342.42972858668617</v>
      </c>
    </row>
    <row r="21" spans="2:10" ht="12.75">
      <c r="B21" s="36">
        <v>6</v>
      </c>
      <c r="C21" s="24" t="s">
        <v>148</v>
      </c>
      <c r="D21" s="24" t="s">
        <v>149</v>
      </c>
      <c r="E21" s="71">
        <v>367427</v>
      </c>
      <c r="F21" s="77">
        <v>714579</v>
      </c>
      <c r="G21" s="71">
        <v>4075</v>
      </c>
      <c r="H21" s="71">
        <v>3127.6</v>
      </c>
      <c r="I21" s="71">
        <v>7202.6</v>
      </c>
      <c r="J21" s="27">
        <v>22.084380940700314</v>
      </c>
    </row>
    <row r="22" spans="2:10" ht="12.75">
      <c r="B22" s="36">
        <v>7</v>
      </c>
      <c r="C22" s="24" t="s">
        <v>147</v>
      </c>
      <c r="D22" s="24" t="s">
        <v>140</v>
      </c>
      <c r="E22" s="71">
        <v>80116</v>
      </c>
      <c r="F22" s="77">
        <v>673763</v>
      </c>
      <c r="G22" s="71">
        <v>2700</v>
      </c>
      <c r="H22" s="71">
        <v>3286.7450000000003</v>
      </c>
      <c r="I22" s="71">
        <v>5986.745000000001</v>
      </c>
      <c r="J22" s="27">
        <v>78.21720668931279</v>
      </c>
    </row>
    <row r="23" spans="2:10" ht="12.75">
      <c r="B23" s="36">
        <v>8</v>
      </c>
      <c r="C23" s="24" t="s">
        <v>150</v>
      </c>
      <c r="D23" s="24" t="s">
        <v>151</v>
      </c>
      <c r="E23" s="71">
        <v>88329.26</v>
      </c>
      <c r="F23" s="77">
        <v>483019.42499999993</v>
      </c>
      <c r="G23" s="71">
        <v>2798.439</v>
      </c>
      <c r="H23" s="71">
        <v>3892.476125</v>
      </c>
      <c r="I23" s="71">
        <v>6690.9151249999995</v>
      </c>
      <c r="J23" s="27">
        <v>138.11551824217233</v>
      </c>
    </row>
    <row r="24" spans="2:10" ht="12.75">
      <c r="B24" s="36">
        <v>9</v>
      </c>
      <c r="C24" s="24" t="s">
        <v>154</v>
      </c>
      <c r="D24" s="24" t="s">
        <v>155</v>
      </c>
      <c r="E24" s="71">
        <v>67317.318</v>
      </c>
      <c r="F24" s="77">
        <v>241790.64800000002</v>
      </c>
      <c r="G24" s="71">
        <v>1240.82</v>
      </c>
      <c r="H24" s="71">
        <v>766.4502399999999</v>
      </c>
      <c r="I24" s="71">
        <v>2007.2702399999998</v>
      </c>
      <c r="J24" s="27">
        <v>29.20085871262062</v>
      </c>
    </row>
    <row r="25" spans="2:10" ht="12.75">
      <c r="B25" s="36">
        <v>10</v>
      </c>
      <c r="C25" s="24" t="s">
        <v>152</v>
      </c>
      <c r="D25" s="24" t="s">
        <v>153</v>
      </c>
      <c r="E25" s="71">
        <v>213056.075</v>
      </c>
      <c r="F25" s="77">
        <v>235309.479</v>
      </c>
      <c r="G25" s="71">
        <v>930.848</v>
      </c>
      <c r="H25" s="71">
        <v>1126.968315</v>
      </c>
      <c r="I25" s="71">
        <v>2057.816315</v>
      </c>
      <c r="J25" s="27">
        <v>12.354511234002842</v>
      </c>
    </row>
    <row r="26" spans="2:10" ht="12.75">
      <c r="B26" s="36">
        <v>11</v>
      </c>
      <c r="C26" s="24" t="s">
        <v>158</v>
      </c>
      <c r="D26" s="24" t="s">
        <v>159</v>
      </c>
      <c r="E26" s="71">
        <v>75524.305</v>
      </c>
      <c r="F26" s="77">
        <v>137588.414</v>
      </c>
      <c r="G26" s="71">
        <v>896.122</v>
      </c>
      <c r="H26" s="71">
        <v>647.6136799999999</v>
      </c>
      <c r="I26" s="71">
        <v>1543.7356799999998</v>
      </c>
      <c r="J26" s="27">
        <v>21.74335629546956</v>
      </c>
    </row>
    <row r="27" spans="2:10" ht="12.75">
      <c r="B27" s="36">
        <v>12</v>
      </c>
      <c r="C27" s="24" t="s">
        <v>156</v>
      </c>
      <c r="D27" s="24" t="s">
        <v>157</v>
      </c>
      <c r="E27" s="71">
        <v>28441.82</v>
      </c>
      <c r="F27" s="77">
        <v>118682.793</v>
      </c>
      <c r="G27" s="71">
        <v>515.28</v>
      </c>
      <c r="H27" s="71">
        <v>493.39311999999995</v>
      </c>
      <c r="I27" s="71">
        <v>1008.6731199999999</v>
      </c>
      <c r="J27" s="27">
        <v>45.34293650426177</v>
      </c>
    </row>
    <row r="28" spans="2:10" ht="12.75">
      <c r="B28" s="36">
        <v>13</v>
      </c>
      <c r="C28" s="24" t="s">
        <v>160</v>
      </c>
      <c r="D28" s="24" t="s">
        <v>159</v>
      </c>
      <c r="E28" s="71">
        <v>25505.553</v>
      </c>
      <c r="F28" s="77">
        <v>107135.759</v>
      </c>
      <c r="G28" s="71">
        <v>669.453</v>
      </c>
      <c r="H28" s="71">
        <v>845.2244049999999</v>
      </c>
      <c r="I28" s="71">
        <v>1514.677405</v>
      </c>
      <c r="J28" s="27">
        <v>53.42675677429777</v>
      </c>
    </row>
    <row r="29" spans="2:10" ht="12.75">
      <c r="B29" s="36">
        <v>14</v>
      </c>
      <c r="C29" s="24" t="s">
        <v>161</v>
      </c>
      <c r="D29" s="24" t="s">
        <v>162</v>
      </c>
      <c r="E29" s="71">
        <v>136163.072</v>
      </c>
      <c r="F29" s="77">
        <v>96888.094</v>
      </c>
      <c r="G29" s="71">
        <v>1753.868</v>
      </c>
      <c r="H29" s="71">
        <v>831.7510299999999</v>
      </c>
      <c r="I29" s="71">
        <v>2585.61903</v>
      </c>
      <c r="J29" s="27">
        <v>19.65642881594835</v>
      </c>
    </row>
    <row r="30" spans="2:10" ht="12.75">
      <c r="B30" s="36">
        <v>15</v>
      </c>
      <c r="C30" s="24" t="s">
        <v>163</v>
      </c>
      <c r="D30" s="24" t="s">
        <v>155</v>
      </c>
      <c r="E30" s="71">
        <v>85297.323</v>
      </c>
      <c r="F30" s="77">
        <v>89689.193</v>
      </c>
      <c r="G30" s="71">
        <v>1049.993</v>
      </c>
      <c r="H30" s="71">
        <v>463.958975</v>
      </c>
      <c r="I30" s="71">
        <v>1513.951975</v>
      </c>
      <c r="J30" s="27">
        <v>14.739152773633409</v>
      </c>
    </row>
    <row r="31" spans="2:10" ht="12.75">
      <c r="B31" s="36">
        <v>16</v>
      </c>
      <c r="C31" s="24" t="s">
        <v>165</v>
      </c>
      <c r="D31" s="24" t="s">
        <v>166</v>
      </c>
      <c r="E31" s="71">
        <v>67724.303</v>
      </c>
      <c r="F31" s="77">
        <v>57382.719</v>
      </c>
      <c r="G31" s="71">
        <v>31.893</v>
      </c>
      <c r="H31" s="71">
        <v>465.348015</v>
      </c>
      <c r="I31" s="71">
        <v>497.24101499999995</v>
      </c>
      <c r="J31" s="27">
        <v>8.06499432399042</v>
      </c>
    </row>
    <row r="32" spans="2:10" ht="12.75">
      <c r="B32" s="36">
        <v>17</v>
      </c>
      <c r="C32" s="24" t="s">
        <v>170</v>
      </c>
      <c r="D32" s="24" t="s">
        <v>166</v>
      </c>
      <c r="E32" s="71">
        <v>39413.821</v>
      </c>
      <c r="F32" s="77">
        <v>57221.037</v>
      </c>
      <c r="G32" s="71">
        <v>563.256</v>
      </c>
      <c r="H32" s="71">
        <v>472.08397500000007</v>
      </c>
      <c r="I32" s="71">
        <v>1035.339975</v>
      </c>
      <c r="J32" s="27">
        <v>35.44701555390457</v>
      </c>
    </row>
    <row r="33" spans="2:10" ht="12.75">
      <c r="B33" s="36">
        <v>18</v>
      </c>
      <c r="C33" s="24" t="s">
        <v>164</v>
      </c>
      <c r="D33" s="24" t="s">
        <v>155</v>
      </c>
      <c r="E33" s="71">
        <v>197847.178</v>
      </c>
      <c r="F33" s="77">
        <v>56750.892</v>
      </c>
      <c r="G33" s="71">
        <v>365.982</v>
      </c>
      <c r="H33" s="71">
        <v>312.258055</v>
      </c>
      <c r="I33" s="71">
        <v>678.240055</v>
      </c>
      <c r="J33" s="27">
        <v>3.4523798991936094</v>
      </c>
    </row>
    <row r="34" spans="2:10" ht="12.75">
      <c r="B34" s="36">
        <v>19</v>
      </c>
      <c r="C34" s="24" t="s">
        <v>167</v>
      </c>
      <c r="D34" s="24" t="s">
        <v>168</v>
      </c>
      <c r="E34" s="71">
        <v>38022.144</v>
      </c>
      <c r="F34" s="77">
        <v>53275.208</v>
      </c>
      <c r="G34" s="71">
        <v>14.953</v>
      </c>
      <c r="H34" s="71">
        <v>308.16662499999995</v>
      </c>
      <c r="I34" s="71">
        <v>323.1196249999999</v>
      </c>
      <c r="J34" s="27">
        <v>6.424613204512185</v>
      </c>
    </row>
    <row r="35" spans="2:10" ht="12.75">
      <c r="B35" s="36">
        <v>20</v>
      </c>
      <c r="C35" s="24" t="s">
        <v>171</v>
      </c>
      <c r="D35" s="24" t="s">
        <v>172</v>
      </c>
      <c r="E35" s="71">
        <v>34890.954</v>
      </c>
      <c r="F35" s="77">
        <v>43018.26</v>
      </c>
      <c r="G35" s="71">
        <v>98.554</v>
      </c>
      <c r="H35" s="71">
        <v>64.504065</v>
      </c>
      <c r="I35" s="71">
        <v>163.058065</v>
      </c>
      <c r="J35" s="27">
        <v>5.274541254059223</v>
      </c>
    </row>
    <row r="36" spans="2:10" ht="12.75">
      <c r="B36" s="36">
        <v>21</v>
      </c>
      <c r="C36" s="24" t="s">
        <v>169</v>
      </c>
      <c r="D36" s="24" t="s">
        <v>140</v>
      </c>
      <c r="E36" s="71">
        <v>35234</v>
      </c>
      <c r="F36" s="77">
        <v>44087</v>
      </c>
      <c r="G36" s="71">
        <v>220</v>
      </c>
      <c r="H36" s="71">
        <v>2183.09</v>
      </c>
      <c r="I36" s="71">
        <v>2403.09</v>
      </c>
      <c r="J36" s="27">
        <v>31.740721172896574</v>
      </c>
    </row>
    <row r="37" spans="2:10" ht="12.75">
      <c r="B37" s="36">
        <v>22</v>
      </c>
      <c r="C37" s="24" t="s">
        <v>175</v>
      </c>
      <c r="D37" s="24" t="s">
        <v>142</v>
      </c>
      <c r="E37" s="71">
        <v>74375.061</v>
      </c>
      <c r="F37" s="77">
        <v>33561.494</v>
      </c>
      <c r="G37" s="71">
        <v>210.771</v>
      </c>
      <c r="H37" s="71">
        <v>122.88231999999999</v>
      </c>
      <c r="I37" s="71">
        <v>333.65332</v>
      </c>
      <c r="J37" s="27">
        <v>5.554549074656126</v>
      </c>
    </row>
    <row r="38" spans="2:10" ht="12.75">
      <c r="B38" s="36">
        <v>23</v>
      </c>
      <c r="C38" s="24" t="s">
        <v>181</v>
      </c>
      <c r="D38" s="24" t="s">
        <v>176</v>
      </c>
      <c r="E38" s="71">
        <v>10826.52</v>
      </c>
      <c r="F38" s="77">
        <v>33266.111</v>
      </c>
      <c r="G38" s="71">
        <v>13.445</v>
      </c>
      <c r="H38" s="71">
        <v>0</v>
      </c>
      <c r="I38" s="71">
        <v>13.445</v>
      </c>
      <c r="J38" s="27">
        <v>0.9487846805675914</v>
      </c>
    </row>
    <row r="39" spans="2:10" ht="12.75">
      <c r="B39" s="36">
        <v>24</v>
      </c>
      <c r="C39" s="24" t="s">
        <v>173</v>
      </c>
      <c r="D39" s="24" t="s">
        <v>174</v>
      </c>
      <c r="E39" s="71">
        <v>28925.036</v>
      </c>
      <c r="F39" s="77">
        <v>27403.191</v>
      </c>
      <c r="G39" s="71">
        <v>0</v>
      </c>
      <c r="H39" s="71">
        <v>117.22441</v>
      </c>
      <c r="I39" s="71">
        <v>117.22441</v>
      </c>
      <c r="J39" s="27">
        <v>2.7476967633856106</v>
      </c>
    </row>
    <row r="40" spans="2:10" ht="13.5" thickBot="1">
      <c r="B40" s="37">
        <v>25</v>
      </c>
      <c r="C40" s="70" t="s">
        <v>182</v>
      </c>
      <c r="D40" s="70" t="s">
        <v>155</v>
      </c>
      <c r="E40" s="73">
        <v>57191.087</v>
      </c>
      <c r="F40" s="78">
        <v>25092.486</v>
      </c>
      <c r="G40" s="73">
        <v>266.328</v>
      </c>
      <c r="H40" s="73">
        <v>201.61378000000002</v>
      </c>
      <c r="I40" s="73">
        <v>467.94178</v>
      </c>
      <c r="J40" s="79">
        <v>7.711870110675808</v>
      </c>
    </row>
    <row r="41" spans="2:10" ht="13.5" thickTop="1">
      <c r="B41" s="8"/>
      <c r="E41" s="17"/>
      <c r="F41" s="18"/>
      <c r="G41" s="17"/>
      <c r="H41" s="17"/>
      <c r="I41" s="17"/>
      <c r="J41" s="27"/>
    </row>
    <row r="42" spans="2:10" ht="12.75">
      <c r="B42" s="8"/>
      <c r="E42" s="17"/>
      <c r="F42" s="18"/>
      <c r="G42" s="17"/>
      <c r="H42" s="17"/>
      <c r="I42" s="17"/>
      <c r="J42" s="38" t="s">
        <v>45</v>
      </c>
    </row>
    <row r="43" spans="2:10" s="85" customFormat="1" ht="12.75">
      <c r="B43" s="86" t="s">
        <v>16</v>
      </c>
      <c r="E43" s="65">
        <f>SUM(E16:E40)</f>
        <v>4850846.688000001</v>
      </c>
      <c r="F43" s="66">
        <f>SUM(F16:F40)</f>
        <v>90721978.53200002</v>
      </c>
      <c r="G43" s="65">
        <f>SUM(G16:G40)</f>
        <v>194696.30100000004</v>
      </c>
      <c r="H43" s="65">
        <f>SUM(H16:H40)</f>
        <v>716985.3979349998</v>
      </c>
      <c r="I43" s="65">
        <f>SUM(I16:I40)</f>
        <v>911681.6989349998</v>
      </c>
      <c r="J43" s="90">
        <v>82.686</v>
      </c>
    </row>
    <row r="44" spans="2:10" s="85" customFormat="1" ht="12.75">
      <c r="B44" s="86" t="s">
        <v>184</v>
      </c>
      <c r="E44" s="65">
        <f>+E45-E43</f>
        <v>2242791.641999999</v>
      </c>
      <c r="F44" s="66">
        <f>+F45-F43</f>
        <v>393095.7279999852</v>
      </c>
      <c r="G44" s="65">
        <f>+G45-G43</f>
        <v>3664.088999999978</v>
      </c>
      <c r="H44" s="65">
        <f>+H45-H43</f>
        <v>3183.8820650002453</v>
      </c>
      <c r="I44" s="65">
        <f>+I45-I43</f>
        <v>6847.981065000291</v>
      </c>
      <c r="J44" s="64" t="s">
        <v>46</v>
      </c>
    </row>
    <row r="45" spans="2:10" s="85" customFormat="1" ht="12.75">
      <c r="B45" s="81" t="s">
        <v>183</v>
      </c>
      <c r="C45" s="82"/>
      <c r="D45" s="82"/>
      <c r="E45" s="83">
        <f>'Table 1'!F45</f>
        <v>7093638.33</v>
      </c>
      <c r="F45" s="84">
        <f>'Table 1'!G45</f>
        <v>91115074.26</v>
      </c>
      <c r="G45" s="83">
        <v>198360.39</v>
      </c>
      <c r="H45" s="83">
        <v>720169.28</v>
      </c>
      <c r="I45" s="83">
        <v>918529.68</v>
      </c>
      <c r="J45" s="91">
        <v>4.1094</v>
      </c>
    </row>
    <row r="46" spans="2:10" ht="12.75">
      <c r="B46" s="8"/>
      <c r="J46" s="15"/>
    </row>
    <row r="47" spans="2:10" ht="12.75">
      <c r="B47" s="8"/>
      <c r="J47" s="15"/>
    </row>
    <row r="48" spans="2:10" ht="12.75">
      <c r="B48" s="8"/>
      <c r="C48" s="2" t="s">
        <v>47</v>
      </c>
      <c r="J48" s="15"/>
    </row>
    <row r="49" spans="2:10" ht="12.75">
      <c r="B49" s="8"/>
      <c r="J49" s="15"/>
    </row>
    <row r="50" spans="2:10" ht="12.75">
      <c r="B50" s="8"/>
      <c r="D50" s="39" t="s">
        <v>48</v>
      </c>
      <c r="J50" s="15"/>
    </row>
    <row r="51" spans="2:10" ht="12.75">
      <c r="B51" s="8"/>
      <c r="C51" s="2" t="s">
        <v>49</v>
      </c>
      <c r="D51" s="39" t="s">
        <v>50</v>
      </c>
      <c r="J51" s="15"/>
    </row>
    <row r="52" spans="2:10" ht="12.75">
      <c r="B52" s="8"/>
      <c r="C52" s="21" t="s">
        <v>51</v>
      </c>
      <c r="D52" s="40" t="s">
        <v>52</v>
      </c>
      <c r="J52" s="15"/>
    </row>
    <row r="53" spans="2:10" ht="12.75">
      <c r="B53" s="8"/>
      <c r="C53" s="2" t="s">
        <v>53</v>
      </c>
      <c r="D53" s="113">
        <v>1.88705</v>
      </c>
      <c r="J53" s="15"/>
    </row>
    <row r="54" spans="2:10" ht="12.75">
      <c r="B54" s="8"/>
      <c r="C54" s="2" t="s">
        <v>54</v>
      </c>
      <c r="D54" s="113">
        <v>1.15737</v>
      </c>
      <c r="J54" s="15"/>
    </row>
    <row r="55" spans="2:10" ht="12.75">
      <c r="B55" s="8"/>
      <c r="C55" s="2" t="s">
        <v>55</v>
      </c>
      <c r="D55" s="113">
        <v>1.944719</v>
      </c>
      <c r="J55" s="15"/>
    </row>
    <row r="56" spans="2:10" ht="12.75">
      <c r="B56" s="8"/>
      <c r="D56" s="85"/>
      <c r="J56" s="15"/>
    </row>
    <row r="57" spans="2:10" ht="12.75">
      <c r="B57" s="8"/>
      <c r="J57" s="15"/>
    </row>
    <row r="58" spans="2:10" ht="12.75">
      <c r="B58" s="8" t="s">
        <v>115</v>
      </c>
      <c r="J58" s="15"/>
    </row>
    <row r="59" spans="2:10" ht="12.75">
      <c r="B59" s="8" t="s">
        <v>116</v>
      </c>
      <c r="J59" s="15"/>
    </row>
    <row r="60" spans="2:10" ht="12.75">
      <c r="B60" s="8" t="s">
        <v>17</v>
      </c>
      <c r="J60" s="15"/>
    </row>
    <row r="61" spans="2:10" ht="12.75">
      <c r="B61" s="8" t="s">
        <v>111</v>
      </c>
      <c r="J61" s="15"/>
    </row>
    <row r="62" spans="2:10" ht="12.75">
      <c r="B62" s="8" t="s">
        <v>119</v>
      </c>
      <c r="J62" s="15"/>
    </row>
    <row r="63" spans="2:10" ht="12.75">
      <c r="B63" s="11" t="s">
        <v>56</v>
      </c>
      <c r="C63" s="21"/>
      <c r="D63" s="21"/>
      <c r="E63" s="21"/>
      <c r="F63" s="21"/>
      <c r="G63" s="21"/>
      <c r="H63" s="21"/>
      <c r="I63" s="21"/>
      <c r="J63" s="22"/>
    </row>
  </sheetData>
  <sheetProtection password="CB51" sheet="1" objects="1" scenarios="1"/>
  <mergeCells count="4">
    <mergeCell ref="B3:J3"/>
    <mergeCell ref="B4:J4"/>
    <mergeCell ref="B5:J5"/>
    <mergeCell ref="B6:J6"/>
  </mergeCells>
  <printOptions horizontalCentered="1"/>
  <pageMargins left="0.5" right="0.5" top="0.5" bottom="1" header="0.5" footer="0.5"/>
  <pageSetup fitToHeight="1" fitToWidth="1" horizontalDpi="600" verticalDpi="600" orientation="landscape" scale="64" r:id="rId1"/>
</worksheet>
</file>

<file path=xl/worksheets/sheet5.xml><?xml version="1.0" encoding="utf-8"?>
<worksheet xmlns="http://schemas.openxmlformats.org/spreadsheetml/2006/main" xmlns:r="http://schemas.openxmlformats.org/officeDocument/2006/relationships">
  <sheetPr>
    <pageSetUpPr fitToPage="1"/>
  </sheetPr>
  <dimension ref="B1:L40"/>
  <sheetViews>
    <sheetView zoomScale="75" zoomScaleNormal="75" zoomScalePageLayoutView="0" workbookViewId="0" topLeftCell="A1">
      <selection activeCell="J30" sqref="J30"/>
    </sheetView>
  </sheetViews>
  <sheetFormatPr defaultColWidth="9.140625" defaultRowHeight="12.75"/>
  <cols>
    <col min="1" max="3" width="9.140625" style="2" customWidth="1"/>
    <col min="4" max="4" width="36.140625" style="2" customWidth="1"/>
    <col min="5" max="5" width="9.140625" style="2" customWidth="1"/>
    <col min="6" max="6" width="17.00390625" style="2" bestFit="1" customWidth="1"/>
    <col min="7" max="7" width="18.140625" style="2" bestFit="1" customWidth="1"/>
    <col min="8" max="9" width="17.8515625" style="2" customWidth="1"/>
    <col min="10" max="11" width="19.421875" style="2" bestFit="1" customWidth="1"/>
    <col min="12" max="16384" width="9.140625" style="2" customWidth="1"/>
  </cols>
  <sheetData>
    <row r="1" ht="12.75">
      <c r="B1" s="1" t="s">
        <v>57</v>
      </c>
    </row>
    <row r="2" ht="12.75">
      <c r="B2" s="1"/>
    </row>
    <row r="3" ht="12.75">
      <c r="B3" s="1"/>
    </row>
    <row r="4" spans="2:11" ht="12.75">
      <c r="B4" s="120" t="s">
        <v>135</v>
      </c>
      <c r="C4" s="120"/>
      <c r="D4" s="120"/>
      <c r="E4" s="120"/>
      <c r="F4" s="120"/>
      <c r="G4" s="120"/>
      <c r="H4" s="120"/>
      <c r="I4" s="120"/>
      <c r="J4" s="120"/>
      <c r="K4" s="120"/>
    </row>
    <row r="5" spans="2:11" ht="12.75">
      <c r="B5" s="120" t="s">
        <v>131</v>
      </c>
      <c r="C5" s="120"/>
      <c r="D5" s="120"/>
      <c r="E5" s="120"/>
      <c r="F5" s="120"/>
      <c r="G5" s="120"/>
      <c r="H5" s="120"/>
      <c r="I5" s="120"/>
      <c r="J5" s="120"/>
      <c r="K5" s="120"/>
    </row>
    <row r="6" spans="2:11" ht="12.75">
      <c r="B6" s="120" t="str">
        <f>'Table 1'!B7:N7</f>
        <v>MARCH 31, 2005,  $ MILLIONS</v>
      </c>
      <c r="C6" s="120"/>
      <c r="D6" s="120"/>
      <c r="E6" s="120"/>
      <c r="F6" s="120"/>
      <c r="G6" s="120"/>
      <c r="H6" s="120"/>
      <c r="I6" s="120"/>
      <c r="J6" s="120"/>
      <c r="K6" s="120"/>
    </row>
    <row r="7" spans="2:11" ht="12.75">
      <c r="B7" s="120" t="s">
        <v>104</v>
      </c>
      <c r="C7" s="120"/>
      <c r="D7" s="120"/>
      <c r="E7" s="120"/>
      <c r="F7" s="120"/>
      <c r="G7" s="120"/>
      <c r="H7" s="120"/>
      <c r="I7" s="120"/>
      <c r="J7" s="120"/>
      <c r="K7" s="120"/>
    </row>
    <row r="12" spans="2:11" ht="12.75">
      <c r="B12" s="3"/>
      <c r="C12" s="4"/>
      <c r="D12" s="4"/>
      <c r="E12" s="4"/>
      <c r="F12" s="5"/>
      <c r="G12" s="6"/>
      <c r="H12" s="5" t="s">
        <v>1</v>
      </c>
      <c r="I12" s="5" t="s">
        <v>58</v>
      </c>
      <c r="J12" s="5" t="s">
        <v>1</v>
      </c>
      <c r="K12" s="6" t="s">
        <v>58</v>
      </c>
    </row>
    <row r="13" spans="2:11" ht="12.75">
      <c r="B13" s="8"/>
      <c r="C13" s="23"/>
      <c r="D13" s="23"/>
      <c r="E13" s="23"/>
      <c r="F13" s="41"/>
      <c r="G13" s="10"/>
      <c r="H13" s="41" t="s">
        <v>59</v>
      </c>
      <c r="I13" s="41" t="s">
        <v>59</v>
      </c>
      <c r="J13" s="41" t="s">
        <v>60</v>
      </c>
      <c r="K13" s="10" t="s">
        <v>61</v>
      </c>
    </row>
    <row r="14" spans="2:11" ht="12.75">
      <c r="B14" s="8"/>
      <c r="C14" s="23"/>
      <c r="D14" s="23"/>
      <c r="E14" s="23"/>
      <c r="F14" s="41" t="s">
        <v>1</v>
      </c>
      <c r="G14" s="10" t="s">
        <v>1</v>
      </c>
      <c r="H14" s="41" t="s">
        <v>62</v>
      </c>
      <c r="I14" s="41" t="s">
        <v>62</v>
      </c>
      <c r="J14" s="41" t="s">
        <v>63</v>
      </c>
      <c r="K14" s="10" t="s">
        <v>63</v>
      </c>
    </row>
    <row r="15" spans="2:11" ht="12.75">
      <c r="B15" s="11"/>
      <c r="C15" s="12" t="s">
        <v>9</v>
      </c>
      <c r="D15" s="12" t="s">
        <v>10</v>
      </c>
      <c r="E15" s="12" t="s">
        <v>11</v>
      </c>
      <c r="F15" s="13" t="s">
        <v>12</v>
      </c>
      <c r="G15" s="14" t="s">
        <v>7</v>
      </c>
      <c r="H15" s="13" t="s">
        <v>64</v>
      </c>
      <c r="I15" s="13" t="s">
        <v>64</v>
      </c>
      <c r="J15" s="13" t="s">
        <v>125</v>
      </c>
      <c r="K15" s="14" t="s">
        <v>125</v>
      </c>
    </row>
    <row r="16" spans="2:11" ht="12.75">
      <c r="B16" s="8"/>
      <c r="D16" s="2" t="s">
        <v>120</v>
      </c>
      <c r="G16" s="15"/>
      <c r="K16" s="15"/>
    </row>
    <row r="17" spans="2:11" ht="12.75">
      <c r="B17" s="8"/>
      <c r="C17" s="16">
        <v>1</v>
      </c>
      <c r="D17" s="24" t="s">
        <v>139</v>
      </c>
      <c r="E17" s="24" t="s">
        <v>155</v>
      </c>
      <c r="F17" s="71">
        <v>983049</v>
      </c>
      <c r="G17" s="77">
        <v>44114414</v>
      </c>
      <c r="H17" s="71">
        <v>44048540</v>
      </c>
      <c r="I17" s="28">
        <v>99.85067465704067</v>
      </c>
      <c r="J17" s="71">
        <v>65874</v>
      </c>
      <c r="K17" s="27">
        <v>0.14932534295933297</v>
      </c>
    </row>
    <row r="18" spans="2:11" ht="12.75">
      <c r="B18" s="8"/>
      <c r="C18" s="16">
        <v>2</v>
      </c>
      <c r="D18" s="24" t="s">
        <v>141</v>
      </c>
      <c r="E18" s="24" t="s">
        <v>142</v>
      </c>
      <c r="F18" s="71">
        <v>838258.244</v>
      </c>
      <c r="G18" s="77">
        <v>17560417.521</v>
      </c>
      <c r="H18" s="71">
        <v>17173369.566</v>
      </c>
      <c r="I18" s="28">
        <v>97.79590687671781</v>
      </c>
      <c r="J18" s="71">
        <v>387047.957</v>
      </c>
      <c r="K18" s="27">
        <v>2.2040931346714303</v>
      </c>
    </row>
    <row r="19" spans="2:11" ht="12.75">
      <c r="B19" s="8"/>
      <c r="C19" s="16">
        <v>3</v>
      </c>
      <c r="D19" s="24" t="s">
        <v>143</v>
      </c>
      <c r="E19" s="24" t="s">
        <v>140</v>
      </c>
      <c r="F19" s="71">
        <v>684592</v>
      </c>
      <c r="G19" s="77">
        <v>17028588</v>
      </c>
      <c r="H19" s="71">
        <v>16627548</v>
      </c>
      <c r="I19" s="28">
        <v>97.64490162073332</v>
      </c>
      <c r="J19" s="71">
        <v>401040</v>
      </c>
      <c r="K19" s="27">
        <v>2.355098379266678</v>
      </c>
    </row>
    <row r="20" spans="2:11" ht="12.75">
      <c r="B20" s="8"/>
      <c r="C20" s="16">
        <v>4</v>
      </c>
      <c r="D20" s="24" t="s">
        <v>144</v>
      </c>
      <c r="E20" s="24" t="s">
        <v>142</v>
      </c>
      <c r="F20" s="71">
        <v>454751</v>
      </c>
      <c r="G20" s="77">
        <v>3477206</v>
      </c>
      <c r="H20" s="71">
        <v>3199499</v>
      </c>
      <c r="I20" s="28">
        <v>92.0135016447113</v>
      </c>
      <c r="J20" s="71">
        <v>277707</v>
      </c>
      <c r="K20" s="27">
        <v>7.9864983552887</v>
      </c>
    </row>
    <row r="21" spans="2:11" ht="13.5" thickBot="1">
      <c r="B21" s="19"/>
      <c r="C21" s="20">
        <v>5</v>
      </c>
      <c r="D21" s="70" t="s">
        <v>145</v>
      </c>
      <c r="E21" s="70" t="s">
        <v>146</v>
      </c>
      <c r="F21" s="73">
        <v>138568.614</v>
      </c>
      <c r="G21" s="78">
        <v>2133612.673</v>
      </c>
      <c r="H21" s="73">
        <v>2106694.049</v>
      </c>
      <c r="I21" s="69">
        <v>98.73835470042692</v>
      </c>
      <c r="J21" s="73">
        <v>26918.624</v>
      </c>
      <c r="K21" s="79">
        <v>1.2616452995730776</v>
      </c>
    </row>
    <row r="22" spans="2:11" ht="13.5" thickTop="1">
      <c r="B22" s="8"/>
      <c r="F22" s="17"/>
      <c r="G22" s="18"/>
      <c r="H22" s="17"/>
      <c r="I22" s="26"/>
      <c r="J22" s="17"/>
      <c r="K22" s="27"/>
    </row>
    <row r="23" spans="2:11" ht="12.75">
      <c r="B23" s="8"/>
      <c r="F23" s="17"/>
      <c r="G23" s="18"/>
      <c r="H23" s="17"/>
      <c r="I23" s="26"/>
      <c r="J23" s="17"/>
      <c r="K23" s="27"/>
    </row>
    <row r="24" spans="2:11" ht="12.75">
      <c r="B24" s="8"/>
      <c r="F24" s="17"/>
      <c r="G24" s="18"/>
      <c r="H24" s="17"/>
      <c r="I24" s="26"/>
      <c r="J24" s="17"/>
      <c r="K24" s="27"/>
    </row>
    <row r="25" spans="2:12" s="93" customFormat="1" ht="12.75">
      <c r="B25" s="92" t="s">
        <v>134</v>
      </c>
      <c r="F25" s="94">
        <f>SUM(F17:F21)</f>
        <v>3099218.858</v>
      </c>
      <c r="G25" s="95">
        <f>SUM(G17:G21)</f>
        <v>84314238.19399999</v>
      </c>
      <c r="H25" s="94">
        <f>SUM(H17:H21)</f>
        <v>83155650.615</v>
      </c>
      <c r="I25" s="96">
        <f>+H25/G25*100</f>
        <v>98.62586959946886</v>
      </c>
      <c r="J25" s="94">
        <f>SUM(J17:J21)</f>
        <v>1158587.581</v>
      </c>
      <c r="K25" s="97">
        <f>+J25/G25*100</f>
        <v>1.3741304029032286</v>
      </c>
      <c r="L25" s="96"/>
    </row>
    <row r="26" spans="2:12" s="85" customFormat="1" ht="12.75">
      <c r="B26" s="86" t="s">
        <v>215</v>
      </c>
      <c r="F26" s="65">
        <f>+F29-F25</f>
        <v>3994419.472</v>
      </c>
      <c r="G26" s="66">
        <f>+G29-G25</f>
        <v>3676604.1660000086</v>
      </c>
      <c r="H26" s="65">
        <f>+H29-H25</f>
        <v>2325742.825000003</v>
      </c>
      <c r="I26" s="67">
        <f>+H26/G26*100</f>
        <v>63.25790648086856</v>
      </c>
      <c r="J26" s="65">
        <f>+J29-J25</f>
        <v>1350861.339</v>
      </c>
      <c r="K26" s="68">
        <f>+J26/G26*100</f>
        <v>36.74209346473326</v>
      </c>
      <c r="L26" s="67"/>
    </row>
    <row r="27" spans="2:12" s="93" customFormat="1" ht="12.75">
      <c r="B27" s="92" t="s">
        <v>16</v>
      </c>
      <c r="F27" s="94">
        <f>'Table 4'!E43</f>
        <v>4850846.688000001</v>
      </c>
      <c r="G27" s="95">
        <v>87604463.18</v>
      </c>
      <c r="H27" s="94">
        <v>85348690.77</v>
      </c>
      <c r="I27" s="96">
        <f>+H27/G27*100</f>
        <v>97.4250485327841</v>
      </c>
      <c r="J27" s="94">
        <v>2255772.42</v>
      </c>
      <c r="K27" s="97">
        <f>+J27/G27*100</f>
        <v>2.574951478630817</v>
      </c>
      <c r="L27" s="96"/>
    </row>
    <row r="28" spans="2:12" s="85" customFormat="1" ht="12.75">
      <c r="B28" s="86" t="s">
        <v>184</v>
      </c>
      <c r="F28" s="65">
        <f>+F29-F27</f>
        <v>2242791.641999999</v>
      </c>
      <c r="G28" s="66">
        <f>+G29-G27</f>
        <v>386379.17999999225</v>
      </c>
      <c r="H28" s="65">
        <f>+H29-H27</f>
        <v>132702.6700000018</v>
      </c>
      <c r="I28" s="67">
        <f>+H28/G28*100</f>
        <v>34.34519168450134</v>
      </c>
      <c r="J28" s="65">
        <f>+J29-J27</f>
        <v>253676.5</v>
      </c>
      <c r="K28" s="68">
        <f>+J28/G28*100</f>
        <v>65.65480572736996</v>
      </c>
      <c r="L28" s="67"/>
    </row>
    <row r="29" spans="2:12" s="93" customFormat="1" ht="12.75">
      <c r="B29" s="98" t="s">
        <v>183</v>
      </c>
      <c r="C29" s="99"/>
      <c r="D29" s="99"/>
      <c r="E29" s="99"/>
      <c r="F29" s="100">
        <f>'Table 1'!F45</f>
        <v>7093638.33</v>
      </c>
      <c r="G29" s="101">
        <v>87990842.36</v>
      </c>
      <c r="H29" s="100">
        <v>85481393.44</v>
      </c>
      <c r="I29" s="102">
        <f>+H29/G29*100</f>
        <v>97.14805671511473</v>
      </c>
      <c r="J29" s="100">
        <v>2509448.92</v>
      </c>
      <c r="K29" s="103">
        <f>+J29/G29*100</f>
        <v>2.851943284885266</v>
      </c>
      <c r="L29" s="96"/>
    </row>
    <row r="30" spans="2:11" ht="12.75">
      <c r="B30" s="8"/>
      <c r="H30" s="62"/>
      <c r="I30" s="26"/>
      <c r="K30" s="15"/>
    </row>
    <row r="31" spans="2:11" ht="12.75">
      <c r="B31" s="8"/>
      <c r="H31" s="63"/>
      <c r="K31" s="15"/>
    </row>
    <row r="32" spans="2:11" ht="12.75">
      <c r="B32" s="8"/>
      <c r="K32" s="15"/>
    </row>
    <row r="33" spans="2:11" ht="12.75">
      <c r="B33" s="8"/>
      <c r="K33" s="15"/>
    </row>
    <row r="34" spans="2:11" ht="12.75">
      <c r="B34" s="8"/>
      <c r="K34" s="15"/>
    </row>
    <row r="35" spans="2:11" ht="12.75">
      <c r="B35" s="8"/>
      <c r="K35" s="15"/>
    </row>
    <row r="36" spans="2:11" ht="12.75">
      <c r="B36" s="8"/>
      <c r="K36" s="15"/>
    </row>
    <row r="37" spans="2:11" ht="12.75">
      <c r="B37" s="8" t="s">
        <v>65</v>
      </c>
      <c r="K37" s="15"/>
    </row>
    <row r="38" spans="2:11" ht="12.75">
      <c r="B38" s="8" t="s">
        <v>114</v>
      </c>
      <c r="K38" s="15"/>
    </row>
    <row r="39" spans="2:11" ht="12.75">
      <c r="B39" s="8" t="s">
        <v>119</v>
      </c>
      <c r="K39" s="15"/>
    </row>
    <row r="40" spans="2:11" ht="12.75">
      <c r="B40" s="11" t="s">
        <v>18</v>
      </c>
      <c r="C40" s="21"/>
      <c r="D40" s="21"/>
      <c r="E40" s="21"/>
      <c r="F40" s="21"/>
      <c r="G40" s="21"/>
      <c r="H40" s="21"/>
      <c r="I40" s="21"/>
      <c r="J40" s="21"/>
      <c r="K40" s="22"/>
    </row>
  </sheetData>
  <sheetProtection password="CB11" sheet="1" objects="1" scenarios="1"/>
  <mergeCells count="4">
    <mergeCell ref="B4:K4"/>
    <mergeCell ref="B5:K5"/>
    <mergeCell ref="B6:K6"/>
    <mergeCell ref="B7:K7"/>
  </mergeCells>
  <printOptions horizontalCentered="1"/>
  <pageMargins left="0.75" right="0.75" top="0.5" bottom="1" header="0.5" footer="0.5"/>
  <pageSetup fitToHeight="1" fitToWidth="1" horizontalDpi="600" verticalDpi="600" orientation="landscape" scale="71" r:id="rId1"/>
</worksheet>
</file>

<file path=xl/worksheets/sheet6.xml><?xml version="1.0" encoding="utf-8"?>
<worksheet xmlns="http://schemas.openxmlformats.org/spreadsheetml/2006/main" xmlns:r="http://schemas.openxmlformats.org/officeDocument/2006/relationships">
  <sheetPr>
    <pageSetUpPr fitToPage="1"/>
  </sheetPr>
  <dimension ref="B1:K33"/>
  <sheetViews>
    <sheetView zoomScale="75" zoomScaleNormal="75" zoomScalePageLayoutView="0" workbookViewId="0" topLeftCell="B10">
      <selection activeCell="C25" sqref="C25"/>
    </sheetView>
  </sheetViews>
  <sheetFormatPr defaultColWidth="9.140625" defaultRowHeight="12.75"/>
  <cols>
    <col min="1" max="3" width="9.140625" style="2" customWidth="1"/>
    <col min="4" max="4" width="37.8515625" style="2" customWidth="1"/>
    <col min="5" max="5" width="9.8515625" style="2" customWidth="1"/>
    <col min="6" max="6" width="14.00390625" style="2" customWidth="1"/>
    <col min="7" max="7" width="15.421875" style="2" bestFit="1" customWidth="1"/>
    <col min="8" max="8" width="14.57421875" style="2" bestFit="1" customWidth="1"/>
    <col min="9" max="9" width="15.421875" style="2" bestFit="1" customWidth="1"/>
    <col min="10" max="11" width="20.8515625" style="2" bestFit="1" customWidth="1"/>
    <col min="12" max="16384" width="9.140625" style="2" customWidth="1"/>
  </cols>
  <sheetData>
    <row r="1" ht="12.75">
      <c r="B1" s="1" t="s">
        <v>66</v>
      </c>
    </row>
    <row r="2" ht="12.75">
      <c r="B2" s="1"/>
    </row>
    <row r="3" spans="2:11" ht="12.75">
      <c r="B3" s="120" t="s">
        <v>136</v>
      </c>
      <c r="C3" s="120"/>
      <c r="D3" s="120"/>
      <c r="E3" s="120"/>
      <c r="F3" s="120"/>
      <c r="G3" s="120"/>
      <c r="H3" s="120"/>
      <c r="I3" s="120"/>
      <c r="J3" s="120"/>
      <c r="K3" s="120"/>
    </row>
    <row r="4" spans="2:11" ht="12.75">
      <c r="B4" s="120" t="s">
        <v>127</v>
      </c>
      <c r="C4" s="120"/>
      <c r="D4" s="120"/>
      <c r="E4" s="120"/>
      <c r="F4" s="120"/>
      <c r="G4" s="120"/>
      <c r="H4" s="120"/>
      <c r="I4" s="120"/>
      <c r="J4" s="120"/>
      <c r="K4" s="120"/>
    </row>
    <row r="5" spans="2:11" ht="12.75">
      <c r="B5" s="120" t="str">
        <f>'Table 1'!B7:N7</f>
        <v>MARCH 31, 2005,  $ MILLIONS</v>
      </c>
      <c r="C5" s="120"/>
      <c r="D5" s="120"/>
      <c r="E5" s="120"/>
      <c r="F5" s="120"/>
      <c r="G5" s="120"/>
      <c r="H5" s="120"/>
      <c r="I5" s="120"/>
      <c r="J5" s="120"/>
      <c r="K5" s="120"/>
    </row>
    <row r="6" spans="2:11" ht="12.75">
      <c r="B6" s="120" t="s">
        <v>104</v>
      </c>
      <c r="C6" s="120"/>
      <c r="D6" s="120"/>
      <c r="E6" s="120"/>
      <c r="F6" s="120"/>
      <c r="G6" s="120"/>
      <c r="H6" s="120"/>
      <c r="I6" s="120"/>
      <c r="J6" s="120"/>
      <c r="K6" s="120"/>
    </row>
    <row r="11" spans="2:11" ht="12.75">
      <c r="B11" s="3"/>
      <c r="C11" s="4"/>
      <c r="D11" s="4"/>
      <c r="E11" s="4"/>
      <c r="F11" s="5"/>
      <c r="G11" s="6"/>
      <c r="H11" s="5" t="s">
        <v>67</v>
      </c>
      <c r="I11" s="5" t="s">
        <v>67</v>
      </c>
      <c r="J11" s="5" t="s">
        <v>68</v>
      </c>
      <c r="K11" s="6" t="s">
        <v>68</v>
      </c>
    </row>
    <row r="12" spans="2:11" ht="12.75">
      <c r="B12" s="8"/>
      <c r="C12" s="1"/>
      <c r="D12" s="1"/>
      <c r="E12" s="1"/>
      <c r="F12" s="9"/>
      <c r="G12" s="10"/>
      <c r="H12" s="9" t="s">
        <v>69</v>
      </c>
      <c r="I12" s="9" t="s">
        <v>69</v>
      </c>
      <c r="J12" s="9" t="s">
        <v>69</v>
      </c>
      <c r="K12" s="10" t="s">
        <v>69</v>
      </c>
    </row>
    <row r="13" spans="2:11" ht="12.75">
      <c r="B13" s="8"/>
      <c r="C13" s="1"/>
      <c r="D13" s="1"/>
      <c r="E13" s="1"/>
      <c r="F13" s="9"/>
      <c r="G13" s="10"/>
      <c r="H13" s="9" t="s">
        <v>70</v>
      </c>
      <c r="I13" s="9" t="s">
        <v>70</v>
      </c>
      <c r="J13" s="9" t="s">
        <v>70</v>
      </c>
      <c r="K13" s="10" t="s">
        <v>70</v>
      </c>
    </row>
    <row r="14" spans="2:11" ht="12.75">
      <c r="B14" s="8"/>
      <c r="C14" s="1"/>
      <c r="D14" s="1"/>
      <c r="E14" s="1"/>
      <c r="F14" s="9" t="s">
        <v>1</v>
      </c>
      <c r="G14" s="10" t="s">
        <v>1</v>
      </c>
      <c r="H14" s="9" t="s">
        <v>71</v>
      </c>
      <c r="I14" s="9" t="s">
        <v>72</v>
      </c>
      <c r="J14" s="9" t="s">
        <v>71</v>
      </c>
      <c r="K14" s="10" t="s">
        <v>72</v>
      </c>
    </row>
    <row r="15" spans="2:11" ht="12.75">
      <c r="B15" s="11"/>
      <c r="C15" s="12" t="s">
        <v>9</v>
      </c>
      <c r="D15" s="12" t="s">
        <v>10</v>
      </c>
      <c r="E15" s="12" t="s">
        <v>11</v>
      </c>
      <c r="F15" s="13" t="s">
        <v>12</v>
      </c>
      <c r="G15" s="14" t="s">
        <v>7</v>
      </c>
      <c r="H15" s="13" t="s">
        <v>73</v>
      </c>
      <c r="I15" s="13" t="s">
        <v>74</v>
      </c>
      <c r="J15" s="13" t="s">
        <v>73</v>
      </c>
      <c r="K15" s="14" t="s">
        <v>74</v>
      </c>
    </row>
    <row r="16" spans="2:11" ht="12.75">
      <c r="B16" s="8"/>
      <c r="G16" s="15"/>
      <c r="K16" s="15"/>
    </row>
    <row r="17" spans="2:11" ht="12.75">
      <c r="B17" s="8"/>
      <c r="C17" s="16">
        <v>1</v>
      </c>
      <c r="D17" s="24" t="s">
        <v>139</v>
      </c>
      <c r="E17" s="24" t="s">
        <v>155</v>
      </c>
      <c r="F17" s="71">
        <v>983049</v>
      </c>
      <c r="G17" s="77">
        <v>44114414</v>
      </c>
      <c r="H17" s="71">
        <v>672700</v>
      </c>
      <c r="I17" s="71">
        <v>655421</v>
      </c>
      <c r="J17" s="71">
        <v>714</v>
      </c>
      <c r="K17" s="77">
        <v>532</v>
      </c>
    </row>
    <row r="18" spans="2:11" ht="12.75">
      <c r="B18" s="8"/>
      <c r="C18" s="16">
        <v>2</v>
      </c>
      <c r="D18" s="24" t="s">
        <v>141</v>
      </c>
      <c r="E18" s="24" t="s">
        <v>142</v>
      </c>
      <c r="F18" s="71">
        <v>838258.244</v>
      </c>
      <c r="G18" s="77">
        <v>17560417.521</v>
      </c>
      <c r="H18" s="71">
        <v>234311.761</v>
      </c>
      <c r="I18" s="71">
        <v>224095.756</v>
      </c>
      <c r="J18" s="71">
        <v>3981.977</v>
      </c>
      <c r="K18" s="77">
        <v>4289.418</v>
      </c>
    </row>
    <row r="19" spans="2:11" ht="12.75">
      <c r="B19" s="8"/>
      <c r="C19" s="16">
        <v>3</v>
      </c>
      <c r="D19" s="24" t="s">
        <v>143</v>
      </c>
      <c r="E19" s="24" t="s">
        <v>140</v>
      </c>
      <c r="F19" s="71">
        <v>684592</v>
      </c>
      <c r="G19" s="77">
        <v>17028588</v>
      </c>
      <c r="H19" s="71">
        <v>214861</v>
      </c>
      <c r="I19" s="71">
        <v>211321</v>
      </c>
      <c r="J19" s="71">
        <v>2428</v>
      </c>
      <c r="K19" s="77">
        <v>1791</v>
      </c>
    </row>
    <row r="20" spans="2:11" ht="12.75">
      <c r="B20" s="8"/>
      <c r="C20" s="16">
        <v>4</v>
      </c>
      <c r="D20" s="24" t="s">
        <v>144</v>
      </c>
      <c r="E20" s="24" t="s">
        <v>142</v>
      </c>
      <c r="F20" s="71">
        <v>454751</v>
      </c>
      <c r="G20" s="77">
        <v>3477206</v>
      </c>
      <c r="H20" s="71">
        <v>27352</v>
      </c>
      <c r="I20" s="71">
        <v>25810</v>
      </c>
      <c r="J20" s="71">
        <v>2422</v>
      </c>
      <c r="K20" s="77">
        <v>2283</v>
      </c>
    </row>
    <row r="21" spans="2:11" ht="13.5" thickBot="1">
      <c r="B21" s="19"/>
      <c r="C21" s="20">
        <v>5</v>
      </c>
      <c r="D21" s="70" t="s">
        <v>145</v>
      </c>
      <c r="E21" s="70" t="s">
        <v>146</v>
      </c>
      <c r="F21" s="73">
        <v>138568.614</v>
      </c>
      <c r="G21" s="78">
        <v>2133612.673</v>
      </c>
      <c r="H21" s="73">
        <v>23069.408</v>
      </c>
      <c r="I21" s="73">
        <v>23794.845</v>
      </c>
      <c r="J21" s="73">
        <v>211.382</v>
      </c>
      <c r="K21" s="78">
        <v>32.469</v>
      </c>
    </row>
    <row r="22" spans="2:11" ht="13.5" thickTop="1">
      <c r="B22" s="8"/>
      <c r="F22" s="17"/>
      <c r="G22" s="18"/>
      <c r="H22" s="17"/>
      <c r="I22" s="17"/>
      <c r="J22" s="17"/>
      <c r="K22" s="18"/>
    </row>
    <row r="23" spans="2:11" ht="12.75">
      <c r="B23" s="8"/>
      <c r="C23" s="2" t="s">
        <v>134</v>
      </c>
      <c r="F23" s="17">
        <f aca="true" t="shared" si="0" ref="F23:K23">SUM(F17:F21)</f>
        <v>3099218.858</v>
      </c>
      <c r="G23" s="18">
        <f t="shared" si="0"/>
        <v>84314238.19399999</v>
      </c>
      <c r="H23" s="17">
        <f t="shared" si="0"/>
        <v>1172294.169</v>
      </c>
      <c r="I23" s="17">
        <f t="shared" si="0"/>
        <v>1140442.601</v>
      </c>
      <c r="J23" s="17">
        <f t="shared" si="0"/>
        <v>9757.358999999999</v>
      </c>
      <c r="K23" s="18">
        <f t="shared" si="0"/>
        <v>8927.886999999999</v>
      </c>
    </row>
    <row r="24" spans="2:11" ht="12.75">
      <c r="B24" s="8"/>
      <c r="C24" s="2" t="s">
        <v>215</v>
      </c>
      <c r="F24" s="17">
        <f aca="true" t="shared" si="1" ref="F24:K24">+F25-F23</f>
        <v>3994419.472</v>
      </c>
      <c r="G24" s="18">
        <f t="shared" si="1"/>
        <v>3676604.1660000086</v>
      </c>
      <c r="H24" s="17">
        <f t="shared" si="1"/>
        <v>24661.980999999912</v>
      </c>
      <c r="I24" s="17">
        <f t="shared" si="1"/>
        <v>24127.128999999957</v>
      </c>
      <c r="J24" s="17">
        <f t="shared" si="1"/>
        <v>6648.051000000001</v>
      </c>
      <c r="K24" s="18">
        <f t="shared" si="1"/>
        <v>8069.9130000000005</v>
      </c>
    </row>
    <row r="25" spans="2:11" s="85" customFormat="1" ht="12.75">
      <c r="B25" s="81"/>
      <c r="C25" s="82" t="s">
        <v>183</v>
      </c>
      <c r="D25" s="82"/>
      <c r="E25" s="82"/>
      <c r="F25" s="83">
        <f>'Table 1'!F45</f>
        <v>7093638.33</v>
      </c>
      <c r="G25" s="84">
        <f>'Table 5'!G29</f>
        <v>87990842.36</v>
      </c>
      <c r="H25" s="83">
        <v>1196956.15</v>
      </c>
      <c r="I25" s="83">
        <v>1164569.73</v>
      </c>
      <c r="J25" s="83">
        <v>16405.41</v>
      </c>
      <c r="K25" s="84">
        <v>16997.8</v>
      </c>
    </row>
    <row r="26" spans="2:11" ht="12.75">
      <c r="B26" s="8"/>
      <c r="K26" s="15"/>
    </row>
    <row r="27" spans="2:11" ht="12.75">
      <c r="B27" s="8"/>
      <c r="K27" s="15"/>
    </row>
    <row r="28" spans="2:11" ht="12.75">
      <c r="B28" s="8" t="s">
        <v>75</v>
      </c>
      <c r="K28" s="15"/>
    </row>
    <row r="29" spans="2:11" ht="12.75">
      <c r="B29" s="8" t="s">
        <v>111</v>
      </c>
      <c r="K29" s="15"/>
    </row>
    <row r="30" spans="2:11" ht="12.75">
      <c r="B30" s="8" t="s">
        <v>179</v>
      </c>
      <c r="K30" s="15"/>
    </row>
    <row r="31" spans="2:11" ht="12.75">
      <c r="B31" s="8" t="s">
        <v>178</v>
      </c>
      <c r="K31" s="15"/>
    </row>
    <row r="32" spans="2:11" ht="12.75">
      <c r="B32" s="8" t="s">
        <v>113</v>
      </c>
      <c r="K32" s="15"/>
    </row>
    <row r="33" spans="2:11" ht="12.75">
      <c r="B33" s="11" t="s">
        <v>18</v>
      </c>
      <c r="C33" s="21"/>
      <c r="D33" s="21"/>
      <c r="E33" s="21"/>
      <c r="F33" s="21"/>
      <c r="G33" s="21"/>
      <c r="H33" s="21"/>
      <c r="I33" s="21"/>
      <c r="J33" s="21"/>
      <c r="K33" s="22"/>
    </row>
  </sheetData>
  <sheetProtection password="CBD1" sheet="1" objects="1" scenarios="1"/>
  <mergeCells count="4">
    <mergeCell ref="B3:K3"/>
    <mergeCell ref="B4:K4"/>
    <mergeCell ref="B5:K5"/>
    <mergeCell ref="B6:K6"/>
  </mergeCells>
  <printOptions horizontalCentered="1"/>
  <pageMargins left="0.75" right="0.75" top="0.5" bottom="1" header="0.5" footer="0.5"/>
  <pageSetup fitToHeight="1" fitToWidth="1"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pageSetUpPr fitToPage="1"/>
  </sheetPr>
  <dimension ref="B1:M37"/>
  <sheetViews>
    <sheetView zoomScale="75" zoomScaleNormal="75" zoomScalePageLayoutView="0" workbookViewId="0" topLeftCell="C12">
      <selection activeCell="M28" sqref="M28"/>
    </sheetView>
  </sheetViews>
  <sheetFormatPr defaultColWidth="9.140625" defaultRowHeight="12.75"/>
  <cols>
    <col min="1" max="3" width="9.140625" style="2" customWidth="1"/>
    <col min="4" max="4" width="33.00390625" style="2" customWidth="1"/>
    <col min="5" max="5" width="9.140625" style="2" customWidth="1"/>
    <col min="6" max="6" width="13.57421875" style="2" customWidth="1"/>
    <col min="7" max="7" width="15.421875" style="2" bestFit="1" customWidth="1"/>
    <col min="8" max="8" width="21.140625" style="2" bestFit="1" customWidth="1"/>
    <col min="9" max="12" width="18.421875" style="2" customWidth="1"/>
    <col min="13" max="16384" width="9.140625" style="2" customWidth="1"/>
  </cols>
  <sheetData>
    <row r="1" ht="12.75">
      <c r="B1" s="1" t="s">
        <v>76</v>
      </c>
    </row>
    <row r="2" ht="12.75">
      <c r="B2" s="1"/>
    </row>
    <row r="3" spans="2:12" ht="12.75">
      <c r="B3" s="120" t="s">
        <v>137</v>
      </c>
      <c r="C3" s="122"/>
      <c r="D3" s="122"/>
      <c r="E3" s="122"/>
      <c r="F3" s="122"/>
      <c r="G3" s="122"/>
      <c r="H3" s="122"/>
      <c r="I3" s="122"/>
      <c r="J3" s="122"/>
      <c r="K3" s="122"/>
      <c r="L3" s="122"/>
    </row>
    <row r="4" spans="2:12" ht="12.75">
      <c r="B4" s="120" t="s">
        <v>127</v>
      </c>
      <c r="C4" s="122"/>
      <c r="D4" s="122"/>
      <c r="E4" s="122"/>
      <c r="F4" s="122"/>
      <c r="G4" s="122"/>
      <c r="H4" s="122"/>
      <c r="I4" s="122"/>
      <c r="J4" s="122"/>
      <c r="K4" s="122"/>
      <c r="L4" s="122"/>
    </row>
    <row r="5" spans="2:12" ht="12.75">
      <c r="B5" s="120" t="str">
        <f>'Table 1'!B7:N7</f>
        <v>MARCH 31, 2005,  $ MILLIONS</v>
      </c>
      <c r="C5" s="122"/>
      <c r="D5" s="122"/>
      <c r="E5" s="122"/>
      <c r="F5" s="122"/>
      <c r="G5" s="122"/>
      <c r="H5" s="122"/>
      <c r="I5" s="122"/>
      <c r="J5" s="122"/>
      <c r="K5" s="122"/>
      <c r="L5" s="122"/>
    </row>
    <row r="6" spans="2:12" ht="12.75">
      <c r="B6" s="58"/>
      <c r="C6" s="39"/>
      <c r="D6" s="39"/>
      <c r="E6" s="39"/>
      <c r="F6" s="39"/>
      <c r="G6" s="39"/>
      <c r="H6" s="39"/>
      <c r="I6" s="39"/>
      <c r="J6" s="39"/>
      <c r="K6" s="39"/>
      <c r="L6" s="39"/>
    </row>
    <row r="7" spans="2:12" ht="12.75">
      <c r="B7" s="120" t="s">
        <v>180</v>
      </c>
      <c r="C7" s="122"/>
      <c r="D7" s="122"/>
      <c r="E7" s="122"/>
      <c r="F7" s="122"/>
      <c r="G7" s="122"/>
      <c r="H7" s="122"/>
      <c r="I7" s="122"/>
      <c r="J7" s="122"/>
      <c r="K7" s="122"/>
      <c r="L7" s="122"/>
    </row>
    <row r="8" spans="2:12" ht="12.75">
      <c r="B8" s="120" t="s">
        <v>110</v>
      </c>
      <c r="C8" s="120"/>
      <c r="D8" s="120"/>
      <c r="E8" s="120"/>
      <c r="F8" s="120"/>
      <c r="G8" s="120"/>
      <c r="H8" s="120"/>
      <c r="I8" s="120"/>
      <c r="J8" s="120"/>
      <c r="K8" s="122"/>
      <c r="L8" s="122"/>
    </row>
    <row r="13" spans="2:12" s="1" customFormat="1" ht="12.75">
      <c r="B13" s="33"/>
      <c r="C13" s="4"/>
      <c r="D13" s="4"/>
      <c r="E13" s="4"/>
      <c r="F13" s="5"/>
      <c r="G13" s="6"/>
      <c r="H13" s="42" t="s">
        <v>77</v>
      </c>
      <c r="I13" s="5" t="s">
        <v>78</v>
      </c>
      <c r="J13" s="5" t="s">
        <v>78</v>
      </c>
      <c r="K13" s="5" t="s">
        <v>78</v>
      </c>
      <c r="L13" s="6" t="s">
        <v>78</v>
      </c>
    </row>
    <row r="14" spans="2:12" s="1" customFormat="1" ht="12.75">
      <c r="B14" s="34"/>
      <c r="F14" s="9"/>
      <c r="G14" s="10"/>
      <c r="H14" s="43" t="s">
        <v>79</v>
      </c>
      <c r="I14" s="9" t="s">
        <v>80</v>
      </c>
      <c r="J14" s="9" t="s">
        <v>80</v>
      </c>
      <c r="K14" s="9" t="s">
        <v>80</v>
      </c>
      <c r="L14" s="10" t="s">
        <v>80</v>
      </c>
    </row>
    <row r="15" spans="2:12" s="1" customFormat="1" ht="12.75">
      <c r="B15" s="34"/>
      <c r="F15" s="9" t="s">
        <v>1</v>
      </c>
      <c r="G15" s="10" t="s">
        <v>1</v>
      </c>
      <c r="H15" s="43" t="s">
        <v>81</v>
      </c>
      <c r="I15" s="9" t="s">
        <v>82</v>
      </c>
      <c r="J15" s="9" t="s">
        <v>26</v>
      </c>
      <c r="K15" s="9" t="s">
        <v>83</v>
      </c>
      <c r="L15" s="10" t="s">
        <v>84</v>
      </c>
    </row>
    <row r="16" spans="2:12" s="1" customFormat="1" ht="12.75">
      <c r="B16" s="35"/>
      <c r="C16" s="12" t="s">
        <v>9</v>
      </c>
      <c r="D16" s="12" t="s">
        <v>10</v>
      </c>
      <c r="E16" s="12" t="s">
        <v>11</v>
      </c>
      <c r="F16" s="13" t="s">
        <v>12</v>
      </c>
      <c r="G16" s="14" t="s">
        <v>7</v>
      </c>
      <c r="H16" s="44" t="s">
        <v>85</v>
      </c>
      <c r="I16" s="13" t="s">
        <v>85</v>
      </c>
      <c r="J16" s="13" t="s">
        <v>85</v>
      </c>
      <c r="K16" s="13" t="s">
        <v>85</v>
      </c>
      <c r="L16" s="14" t="s">
        <v>85</v>
      </c>
    </row>
    <row r="17" spans="2:12" ht="12.75">
      <c r="B17" s="8"/>
      <c r="G17" s="15"/>
      <c r="H17" s="45"/>
      <c r="L17" s="15"/>
    </row>
    <row r="18" spans="2:12" ht="12.75">
      <c r="B18" s="8"/>
      <c r="G18" s="15"/>
      <c r="H18" s="45"/>
      <c r="L18" s="15"/>
    </row>
    <row r="19" spans="2:13" ht="12.75">
      <c r="B19" s="8"/>
      <c r="C19" s="16">
        <v>1</v>
      </c>
      <c r="D19" s="24" t="s">
        <v>139</v>
      </c>
      <c r="E19" s="24" t="s">
        <v>155</v>
      </c>
      <c r="F19" s="71">
        <v>983049</v>
      </c>
      <c r="G19" s="71">
        <v>44114414</v>
      </c>
      <c r="H19" s="72">
        <v>1781</v>
      </c>
      <c r="I19" s="71">
        <v>849</v>
      </c>
      <c r="J19" s="71">
        <v>443</v>
      </c>
      <c r="K19" s="71">
        <v>429</v>
      </c>
      <c r="L19" s="77">
        <v>60</v>
      </c>
      <c r="M19" s="47"/>
    </row>
    <row r="20" spans="2:13" ht="12.75">
      <c r="B20" s="8"/>
      <c r="C20" s="16">
        <v>2</v>
      </c>
      <c r="D20" s="24" t="s">
        <v>141</v>
      </c>
      <c r="E20" s="24" t="s">
        <v>142</v>
      </c>
      <c r="F20" s="71">
        <v>838258.244</v>
      </c>
      <c r="G20" s="71">
        <v>17560417.521</v>
      </c>
      <c r="H20" s="72">
        <v>740.8729999999999</v>
      </c>
      <c r="I20" s="71">
        <v>338.017</v>
      </c>
      <c r="J20" s="71">
        <v>169.605</v>
      </c>
      <c r="K20" s="71">
        <v>208.267</v>
      </c>
      <c r="L20" s="77">
        <v>24.984</v>
      </c>
      <c r="M20" s="47"/>
    </row>
    <row r="21" spans="2:13" ht="12.75">
      <c r="B21" s="8"/>
      <c r="C21" s="16">
        <v>3</v>
      </c>
      <c r="D21" s="24" t="s">
        <v>143</v>
      </c>
      <c r="E21" s="24" t="s">
        <v>140</v>
      </c>
      <c r="F21" s="71">
        <v>684592</v>
      </c>
      <c r="G21" s="71">
        <v>17028588</v>
      </c>
      <c r="H21" s="72">
        <v>1035</v>
      </c>
      <c r="I21" s="71">
        <v>61</v>
      </c>
      <c r="J21" s="71">
        <v>682</v>
      </c>
      <c r="K21" s="71">
        <v>190</v>
      </c>
      <c r="L21" s="77">
        <v>102</v>
      </c>
      <c r="M21" s="47"/>
    </row>
    <row r="22" spans="2:13" ht="12.75">
      <c r="B22" s="8"/>
      <c r="C22" s="16">
        <v>4</v>
      </c>
      <c r="D22" s="24" t="s">
        <v>144</v>
      </c>
      <c r="E22" s="24" t="s">
        <v>142</v>
      </c>
      <c r="F22" s="71">
        <v>454751</v>
      </c>
      <c r="G22" s="71">
        <v>3477206</v>
      </c>
      <c r="H22" s="72">
        <v>116</v>
      </c>
      <c r="I22" s="71">
        <v>104</v>
      </c>
      <c r="J22" s="71">
        <v>27</v>
      </c>
      <c r="K22" s="71">
        <v>-16</v>
      </c>
      <c r="L22" s="77">
        <v>1</v>
      </c>
      <c r="M22" s="47"/>
    </row>
    <row r="23" spans="2:13" ht="13.5" thickBot="1">
      <c r="B23" s="19"/>
      <c r="C23" s="20">
        <v>5</v>
      </c>
      <c r="D23" s="70" t="s">
        <v>145</v>
      </c>
      <c r="E23" s="70" t="s">
        <v>146</v>
      </c>
      <c r="F23" s="73">
        <v>138568.614</v>
      </c>
      <c r="G23" s="73">
        <v>2133612.673</v>
      </c>
      <c r="H23" s="74">
        <v>91.42</v>
      </c>
      <c r="I23" s="73">
        <v>2.667</v>
      </c>
      <c r="J23" s="73">
        <v>29.711</v>
      </c>
      <c r="K23" s="73">
        <v>36.923</v>
      </c>
      <c r="L23" s="78">
        <v>22.119</v>
      </c>
      <c r="M23" s="47"/>
    </row>
    <row r="24" spans="2:12" ht="13.5" thickTop="1">
      <c r="B24" s="8"/>
      <c r="F24" s="17"/>
      <c r="G24" s="18"/>
      <c r="H24" s="46"/>
      <c r="I24" s="47"/>
      <c r="J24" s="47"/>
      <c r="K24" s="47"/>
      <c r="L24" s="48"/>
    </row>
    <row r="25" spans="2:12" ht="12.75">
      <c r="B25" s="8"/>
      <c r="G25" s="15"/>
      <c r="H25" s="46"/>
      <c r="I25" s="47"/>
      <c r="J25" s="47"/>
      <c r="K25" s="47"/>
      <c r="L25" s="48"/>
    </row>
    <row r="26" spans="2:12" ht="12.75">
      <c r="B26" s="8" t="s">
        <v>134</v>
      </c>
      <c r="F26" s="17">
        <f aca="true" t="shared" si="0" ref="F26:L26">SUM(F19:F23)</f>
        <v>3099218.858</v>
      </c>
      <c r="G26" s="18">
        <f t="shared" si="0"/>
        <v>84314238.19399999</v>
      </c>
      <c r="H26" s="46">
        <f t="shared" si="0"/>
        <v>3764.293</v>
      </c>
      <c r="I26" s="47">
        <f t="shared" si="0"/>
        <v>1354.684</v>
      </c>
      <c r="J26" s="47">
        <f t="shared" si="0"/>
        <v>1351.316</v>
      </c>
      <c r="K26" s="47">
        <f t="shared" si="0"/>
        <v>848.19</v>
      </c>
      <c r="L26" s="48">
        <f t="shared" si="0"/>
        <v>210.103</v>
      </c>
    </row>
    <row r="27" spans="2:12" ht="12.75">
      <c r="B27" s="8" t="s">
        <v>215</v>
      </c>
      <c r="F27" s="17">
        <f aca="true" t="shared" si="1" ref="F27:L27">+F28-F26</f>
        <v>3994419.472</v>
      </c>
      <c r="G27" s="18">
        <f t="shared" si="1"/>
        <v>3676604.1660000086</v>
      </c>
      <c r="H27" s="46">
        <f t="shared" si="1"/>
        <v>676.7869999999998</v>
      </c>
      <c r="I27" s="47">
        <f t="shared" si="1"/>
        <v>287.92599999999993</v>
      </c>
      <c r="J27" s="47">
        <f t="shared" si="1"/>
        <v>347.60400000000004</v>
      </c>
      <c r="K27" s="47">
        <f t="shared" si="1"/>
        <v>39.48199999999997</v>
      </c>
      <c r="L27" s="48">
        <f t="shared" si="1"/>
        <v>1.782999999999987</v>
      </c>
    </row>
    <row r="28" spans="2:12" s="85" customFormat="1" ht="12.75">
      <c r="B28" s="81" t="s">
        <v>183</v>
      </c>
      <c r="C28" s="82"/>
      <c r="D28" s="82"/>
      <c r="E28" s="82"/>
      <c r="F28" s="83">
        <f>'Table 1'!F45</f>
        <v>7093638.33</v>
      </c>
      <c r="G28" s="84">
        <f>'Table 5'!G29</f>
        <v>87990842.36</v>
      </c>
      <c r="H28" s="104">
        <v>4441.08</v>
      </c>
      <c r="I28" s="105">
        <v>1642.61</v>
      </c>
      <c r="J28" s="105">
        <v>1698.92</v>
      </c>
      <c r="K28" s="105">
        <v>887.672</v>
      </c>
      <c r="L28" s="106">
        <v>211.886</v>
      </c>
    </row>
    <row r="29" spans="2:12" ht="12.75">
      <c r="B29" s="8"/>
      <c r="H29" s="47"/>
      <c r="L29" s="15"/>
    </row>
    <row r="30" spans="2:12" ht="12.75">
      <c r="B30" s="8"/>
      <c r="L30" s="15"/>
    </row>
    <row r="31" spans="2:12" ht="12.75">
      <c r="B31" s="8"/>
      <c r="L31" s="15"/>
    </row>
    <row r="32" spans="2:12" ht="12.75">
      <c r="B32" s="8"/>
      <c r="L32" s="15"/>
    </row>
    <row r="33" spans="2:12" ht="12.75">
      <c r="B33" s="8" t="s">
        <v>86</v>
      </c>
      <c r="L33" s="15"/>
    </row>
    <row r="34" spans="2:12" ht="12.75">
      <c r="B34" s="8" t="s">
        <v>112</v>
      </c>
      <c r="L34" s="15"/>
    </row>
    <row r="35" spans="2:12" ht="12.75">
      <c r="B35" s="8" t="s">
        <v>133</v>
      </c>
      <c r="L35" s="15"/>
    </row>
    <row r="36" spans="2:12" ht="12.75">
      <c r="B36" s="8" t="s">
        <v>113</v>
      </c>
      <c r="L36" s="15"/>
    </row>
    <row r="37" spans="2:12" ht="12.75">
      <c r="B37" s="11" t="s">
        <v>87</v>
      </c>
      <c r="C37" s="21"/>
      <c r="D37" s="21"/>
      <c r="E37" s="21"/>
      <c r="F37" s="21"/>
      <c r="G37" s="21"/>
      <c r="H37" s="21"/>
      <c r="I37" s="21"/>
      <c r="J37" s="21"/>
      <c r="K37" s="21"/>
      <c r="L37" s="22"/>
    </row>
  </sheetData>
  <sheetProtection password="CB91" sheet="1" objects="1" scenarios="1"/>
  <mergeCells count="5">
    <mergeCell ref="B3:L3"/>
    <mergeCell ref="B4:L4"/>
    <mergeCell ref="B5:L5"/>
    <mergeCell ref="B8:L8"/>
    <mergeCell ref="B7:L7"/>
  </mergeCells>
  <printOptions horizontalCentered="1"/>
  <pageMargins left="0.75" right="0.75" top="0.5" bottom="1" header="0.5" footer="0.5"/>
  <pageSetup fitToHeight="1" fitToWidth="1" horizontalDpi="600" verticalDpi="600" orientation="landscape" scale="67" r:id="rId1"/>
</worksheet>
</file>

<file path=xl/worksheets/sheet8.xml><?xml version="1.0" encoding="utf-8"?>
<worksheet xmlns="http://schemas.openxmlformats.org/spreadsheetml/2006/main" xmlns:r="http://schemas.openxmlformats.org/officeDocument/2006/relationships">
  <sheetPr>
    <pageSetUpPr fitToPage="1"/>
  </sheetPr>
  <dimension ref="B2:O36"/>
  <sheetViews>
    <sheetView zoomScale="75" zoomScaleNormal="75" zoomScalePageLayoutView="0" workbookViewId="0" topLeftCell="E13">
      <selection activeCell="K48" sqref="K48"/>
    </sheetView>
  </sheetViews>
  <sheetFormatPr defaultColWidth="9.140625" defaultRowHeight="12.75"/>
  <cols>
    <col min="1" max="3" width="9.140625" style="2" customWidth="1"/>
    <col min="4" max="4" width="37.7109375" style="2" customWidth="1"/>
    <col min="5" max="5" width="9.140625" style="2" customWidth="1"/>
    <col min="6" max="6" width="13.421875" style="2" customWidth="1"/>
    <col min="7" max="7" width="15.421875" style="2" bestFit="1" customWidth="1"/>
    <col min="8" max="11" width="14.57421875" style="2" customWidth="1"/>
    <col min="12" max="15" width="17.28125" style="2" bestFit="1" customWidth="1"/>
    <col min="16" max="16384" width="9.140625" style="2" customWidth="1"/>
  </cols>
  <sheetData>
    <row r="2" s="1" customFormat="1" ht="12.75">
      <c r="B2" s="1" t="s">
        <v>88</v>
      </c>
    </row>
    <row r="3" s="1" customFormat="1" ht="12.75"/>
    <row r="4" s="1" customFormat="1" ht="12.75"/>
    <row r="5" s="1" customFormat="1" ht="12.75"/>
    <row r="6" spans="2:15" s="1" customFormat="1" ht="12.75">
      <c r="B6" s="120" t="s">
        <v>138</v>
      </c>
      <c r="C6" s="120"/>
      <c r="D6" s="120"/>
      <c r="E6" s="120"/>
      <c r="F6" s="120"/>
      <c r="G6" s="120"/>
      <c r="H6" s="120"/>
      <c r="I6" s="120"/>
      <c r="J6" s="120"/>
      <c r="K6" s="120"/>
      <c r="L6" s="120"/>
      <c r="M6" s="120"/>
      <c r="N6" s="120"/>
      <c r="O6" s="120"/>
    </row>
    <row r="7" spans="2:15" s="1" customFormat="1" ht="12.75">
      <c r="B7" s="120" t="s">
        <v>127</v>
      </c>
      <c r="C7" s="120"/>
      <c r="D7" s="120"/>
      <c r="E7" s="120"/>
      <c r="F7" s="120"/>
      <c r="G7" s="120"/>
      <c r="H7" s="120"/>
      <c r="I7" s="120"/>
      <c r="J7" s="120"/>
      <c r="K7" s="120"/>
      <c r="L7" s="120"/>
      <c r="M7" s="120"/>
      <c r="N7" s="120"/>
      <c r="O7" s="120"/>
    </row>
    <row r="8" spans="2:15" s="1" customFormat="1" ht="12.75">
      <c r="B8" s="120" t="str">
        <f>'Table 1'!B7:N7</f>
        <v>MARCH 31, 2005,  $ MILLIONS</v>
      </c>
      <c r="C8" s="120"/>
      <c r="D8" s="120"/>
      <c r="E8" s="120"/>
      <c r="F8" s="120"/>
      <c r="G8" s="120"/>
      <c r="H8" s="120"/>
      <c r="I8" s="120"/>
      <c r="J8" s="120"/>
      <c r="K8" s="120"/>
      <c r="L8" s="120"/>
      <c r="M8" s="120"/>
      <c r="N8" s="120"/>
      <c r="O8" s="120"/>
    </row>
    <row r="9" spans="2:15" s="1" customFormat="1" ht="12.75">
      <c r="B9" s="120" t="s">
        <v>104</v>
      </c>
      <c r="C9" s="120"/>
      <c r="D9" s="120"/>
      <c r="E9" s="120"/>
      <c r="F9" s="120"/>
      <c r="G9" s="120"/>
      <c r="H9" s="120"/>
      <c r="I9" s="120"/>
      <c r="J9" s="120"/>
      <c r="K9" s="120"/>
      <c r="L9" s="120"/>
      <c r="M9" s="120"/>
      <c r="N9" s="120"/>
      <c r="O9" s="120"/>
    </row>
    <row r="14" spans="2:15" s="1" customFormat="1" ht="12.75">
      <c r="B14" s="33"/>
      <c r="C14" s="4"/>
      <c r="D14" s="4"/>
      <c r="E14" s="4"/>
      <c r="F14" s="5"/>
      <c r="G14" s="6"/>
      <c r="H14" s="5" t="s">
        <v>25</v>
      </c>
      <c r="I14" s="5" t="s">
        <v>25</v>
      </c>
      <c r="J14" s="6" t="s">
        <v>25</v>
      </c>
      <c r="K14" s="42" t="s">
        <v>25</v>
      </c>
      <c r="L14" s="5" t="s">
        <v>26</v>
      </c>
      <c r="M14" s="5" t="s">
        <v>26</v>
      </c>
      <c r="N14" s="5" t="s">
        <v>26</v>
      </c>
      <c r="O14" s="42" t="s">
        <v>26</v>
      </c>
    </row>
    <row r="15" spans="2:15" s="1" customFormat="1" ht="12.75">
      <c r="B15" s="34"/>
      <c r="C15" s="23"/>
      <c r="D15" s="23"/>
      <c r="E15" s="23"/>
      <c r="F15" s="41" t="s">
        <v>1</v>
      </c>
      <c r="G15" s="10" t="s">
        <v>1</v>
      </c>
      <c r="H15" s="41" t="s">
        <v>89</v>
      </c>
      <c r="I15" s="41" t="s">
        <v>89</v>
      </c>
      <c r="J15" s="10" t="s">
        <v>89</v>
      </c>
      <c r="K15" s="43" t="s">
        <v>90</v>
      </c>
      <c r="L15" s="41" t="s">
        <v>89</v>
      </c>
      <c r="M15" s="41" t="s">
        <v>89</v>
      </c>
      <c r="N15" s="41" t="s">
        <v>89</v>
      </c>
      <c r="O15" s="43" t="s">
        <v>90</v>
      </c>
    </row>
    <row r="16" spans="2:15" s="1" customFormat="1" ht="12.75">
      <c r="B16" s="35"/>
      <c r="C16" s="12" t="s">
        <v>9</v>
      </c>
      <c r="D16" s="12" t="s">
        <v>10</v>
      </c>
      <c r="E16" s="12" t="s">
        <v>11</v>
      </c>
      <c r="F16" s="13" t="s">
        <v>12</v>
      </c>
      <c r="G16" s="14" t="s">
        <v>7</v>
      </c>
      <c r="H16" s="13" t="s">
        <v>91</v>
      </c>
      <c r="I16" s="13" t="s">
        <v>92</v>
      </c>
      <c r="J16" s="14" t="s">
        <v>93</v>
      </c>
      <c r="K16" s="44" t="s">
        <v>94</v>
      </c>
      <c r="L16" s="13" t="s">
        <v>91</v>
      </c>
      <c r="M16" s="13" t="s">
        <v>92</v>
      </c>
      <c r="N16" s="13" t="s">
        <v>93</v>
      </c>
      <c r="O16" s="44" t="s">
        <v>94</v>
      </c>
    </row>
    <row r="17" spans="2:15" ht="12.75">
      <c r="B17" s="8"/>
      <c r="C17" s="24"/>
      <c r="D17" s="24"/>
      <c r="E17" s="24"/>
      <c r="F17" s="24"/>
      <c r="G17" s="15"/>
      <c r="H17" s="24"/>
      <c r="I17" s="24"/>
      <c r="J17" s="15"/>
      <c r="K17" s="45"/>
      <c r="L17" s="24"/>
      <c r="M17" s="24"/>
      <c r="N17" s="24"/>
      <c r="O17" s="45"/>
    </row>
    <row r="18" spans="2:15" ht="12.75">
      <c r="B18" s="8"/>
      <c r="C18" s="51">
        <v>1</v>
      </c>
      <c r="D18" s="24" t="s">
        <v>139</v>
      </c>
      <c r="E18" s="24" t="s">
        <v>155</v>
      </c>
      <c r="F18" s="71">
        <v>983049</v>
      </c>
      <c r="G18" s="77">
        <v>44114414</v>
      </c>
      <c r="H18" s="71">
        <v>8018923</v>
      </c>
      <c r="I18" s="71">
        <v>15131197</v>
      </c>
      <c r="J18" s="71">
        <v>9755636</v>
      </c>
      <c r="K18" s="72">
        <v>32905756</v>
      </c>
      <c r="L18" s="71">
        <v>1708225</v>
      </c>
      <c r="M18" s="71">
        <v>680535</v>
      </c>
      <c r="N18" s="71">
        <v>371818</v>
      </c>
      <c r="O18" s="72">
        <v>2760578</v>
      </c>
    </row>
    <row r="19" spans="2:15" ht="12.75">
      <c r="B19" s="8"/>
      <c r="C19" s="51">
        <v>2</v>
      </c>
      <c r="D19" s="24" t="s">
        <v>141</v>
      </c>
      <c r="E19" s="24" t="s">
        <v>142</v>
      </c>
      <c r="F19" s="71">
        <v>838258.244</v>
      </c>
      <c r="G19" s="77">
        <v>17560417.521</v>
      </c>
      <c r="H19" s="71">
        <v>2069193.042</v>
      </c>
      <c r="I19" s="71">
        <v>4341254.648</v>
      </c>
      <c r="J19" s="71">
        <v>3029883.888</v>
      </c>
      <c r="K19" s="72">
        <v>9440331.578</v>
      </c>
      <c r="L19" s="71">
        <v>988585.243</v>
      </c>
      <c r="M19" s="71">
        <v>182245.083</v>
      </c>
      <c r="N19" s="71">
        <v>120124.136</v>
      </c>
      <c r="O19" s="72">
        <v>1290954.462</v>
      </c>
    </row>
    <row r="20" spans="2:15" ht="12.75">
      <c r="B20" s="8"/>
      <c r="C20" s="51">
        <v>3</v>
      </c>
      <c r="D20" s="24" t="s">
        <v>143</v>
      </c>
      <c r="E20" s="24" t="s">
        <v>140</v>
      </c>
      <c r="F20" s="71">
        <v>684592</v>
      </c>
      <c r="G20" s="77">
        <v>17028588</v>
      </c>
      <c r="H20" s="71">
        <v>4168343</v>
      </c>
      <c r="I20" s="71">
        <v>4765123</v>
      </c>
      <c r="J20" s="71">
        <v>3098153</v>
      </c>
      <c r="K20" s="72">
        <v>12031619</v>
      </c>
      <c r="L20" s="71">
        <v>1636539</v>
      </c>
      <c r="M20" s="71">
        <v>332920</v>
      </c>
      <c r="N20" s="71">
        <v>159771</v>
      </c>
      <c r="O20" s="72">
        <v>2129230</v>
      </c>
    </row>
    <row r="21" spans="2:15" ht="12.75">
      <c r="B21" s="8"/>
      <c r="C21" s="51">
        <v>4</v>
      </c>
      <c r="D21" s="24" t="s">
        <v>144</v>
      </c>
      <c r="E21" s="24" t="s">
        <v>142</v>
      </c>
      <c r="F21" s="71">
        <v>454751</v>
      </c>
      <c r="G21" s="77">
        <v>3477206</v>
      </c>
      <c r="H21" s="71">
        <v>398940</v>
      </c>
      <c r="I21" s="71">
        <v>834660</v>
      </c>
      <c r="J21" s="71">
        <v>565480</v>
      </c>
      <c r="K21" s="72">
        <v>1799080</v>
      </c>
      <c r="L21" s="71">
        <v>37494</v>
      </c>
      <c r="M21" s="71">
        <v>32699</v>
      </c>
      <c r="N21" s="71">
        <v>14248</v>
      </c>
      <c r="O21" s="72">
        <v>84441</v>
      </c>
    </row>
    <row r="22" spans="2:15" ht="13.5" thickBot="1">
      <c r="B22" s="19"/>
      <c r="C22" s="20">
        <v>5</v>
      </c>
      <c r="D22" s="70" t="s">
        <v>145</v>
      </c>
      <c r="E22" s="70" t="s">
        <v>146</v>
      </c>
      <c r="F22" s="73">
        <v>138568.614</v>
      </c>
      <c r="G22" s="78">
        <v>2133612.673</v>
      </c>
      <c r="H22" s="73">
        <v>247240.689</v>
      </c>
      <c r="I22" s="73">
        <v>701127.1</v>
      </c>
      <c r="J22" s="73">
        <v>538294.431</v>
      </c>
      <c r="K22" s="74">
        <v>1486662.22</v>
      </c>
      <c r="L22" s="73">
        <v>213040.749</v>
      </c>
      <c r="M22" s="73">
        <v>51047.287</v>
      </c>
      <c r="N22" s="73">
        <v>20792.915</v>
      </c>
      <c r="O22" s="74">
        <v>284880.951</v>
      </c>
    </row>
    <row r="23" spans="2:15" ht="13.5" thickTop="1">
      <c r="B23" s="8"/>
      <c r="C23" s="24"/>
      <c r="D23" s="24"/>
      <c r="E23" s="24"/>
      <c r="F23" s="52"/>
      <c r="G23" s="18"/>
      <c r="H23" s="114"/>
      <c r="I23" s="114"/>
      <c r="J23" s="48"/>
      <c r="K23" s="48"/>
      <c r="L23" s="114"/>
      <c r="M23" s="114"/>
      <c r="N23" s="114"/>
      <c r="O23" s="46"/>
    </row>
    <row r="24" spans="2:15" ht="12.75">
      <c r="B24" s="8"/>
      <c r="C24" s="24"/>
      <c r="D24" s="24"/>
      <c r="E24" s="24"/>
      <c r="F24" s="24"/>
      <c r="G24" s="15"/>
      <c r="H24" s="114"/>
      <c r="I24" s="114"/>
      <c r="J24" s="48"/>
      <c r="K24" s="48"/>
      <c r="L24" s="114"/>
      <c r="M24" s="114"/>
      <c r="N24" s="114"/>
      <c r="O24" s="46"/>
    </row>
    <row r="25" spans="2:15" ht="12.75">
      <c r="B25" s="8" t="s">
        <v>134</v>
      </c>
      <c r="C25" s="24"/>
      <c r="D25" s="24"/>
      <c r="E25" s="24"/>
      <c r="F25" s="52">
        <f aca="true" t="shared" si="0" ref="F25:O25">SUM(F18:F22)</f>
        <v>3099218.858</v>
      </c>
      <c r="G25" s="18">
        <f t="shared" si="0"/>
        <v>84314238.19399999</v>
      </c>
      <c r="H25" s="115">
        <f t="shared" si="0"/>
        <v>14902639.730999999</v>
      </c>
      <c r="I25" s="116">
        <f t="shared" si="0"/>
        <v>25773361.748000003</v>
      </c>
      <c r="J25" s="49">
        <f t="shared" si="0"/>
        <v>16987447.319000002</v>
      </c>
      <c r="K25" s="49">
        <f t="shared" si="0"/>
        <v>57663448.798</v>
      </c>
      <c r="L25" s="115">
        <f t="shared" si="0"/>
        <v>4583883.992</v>
      </c>
      <c r="M25" s="115">
        <f t="shared" si="0"/>
        <v>1279446.37</v>
      </c>
      <c r="N25" s="115">
        <f t="shared" si="0"/>
        <v>686754.051</v>
      </c>
      <c r="O25" s="59">
        <f t="shared" si="0"/>
        <v>6550084.413000001</v>
      </c>
    </row>
    <row r="26" spans="2:15" ht="12.75">
      <c r="B26" s="8" t="s">
        <v>215</v>
      </c>
      <c r="C26" s="24"/>
      <c r="D26" s="24"/>
      <c r="E26" s="24"/>
      <c r="F26" s="52">
        <f>+F27-F25</f>
        <v>3994419.472</v>
      </c>
      <c r="G26" s="18">
        <f>+G27-G25</f>
        <v>3676604.1660000086</v>
      </c>
      <c r="H26" s="115">
        <f aca="true" t="shared" si="1" ref="H26:O26">+H27-H25</f>
        <v>656639.6090000011</v>
      </c>
      <c r="I26" s="116">
        <f t="shared" si="1"/>
        <v>791374.3819999956</v>
      </c>
      <c r="J26" s="49">
        <f t="shared" si="1"/>
        <v>391953.66099999845</v>
      </c>
      <c r="K26" s="49">
        <f t="shared" si="1"/>
        <v>1839967.6520000026</v>
      </c>
      <c r="L26" s="115">
        <f t="shared" si="1"/>
        <v>608004.7380000008</v>
      </c>
      <c r="M26" s="115">
        <f t="shared" si="1"/>
        <v>34630.169999999925</v>
      </c>
      <c r="N26" s="115">
        <f t="shared" si="1"/>
        <v>4678.679000000004</v>
      </c>
      <c r="O26" s="59">
        <f t="shared" si="1"/>
        <v>647313.5869999994</v>
      </c>
    </row>
    <row r="27" spans="2:15" s="85" customFormat="1" ht="12.75">
      <c r="B27" s="81" t="s">
        <v>183</v>
      </c>
      <c r="C27" s="82"/>
      <c r="D27" s="82"/>
      <c r="E27" s="82"/>
      <c r="F27" s="83">
        <f>'Table 1'!F45</f>
        <v>7093638.33</v>
      </c>
      <c r="G27" s="84">
        <f>'Table 5'!G29</f>
        <v>87990842.36</v>
      </c>
      <c r="H27" s="107">
        <v>15559279.34</v>
      </c>
      <c r="I27" s="108">
        <v>26564736.13</v>
      </c>
      <c r="J27" s="109">
        <v>17379400.98</v>
      </c>
      <c r="K27" s="109">
        <f>SUM(H27:J27)</f>
        <v>59503416.45</v>
      </c>
      <c r="L27" s="110">
        <v>5191888.73</v>
      </c>
      <c r="M27" s="110">
        <v>1314076.54</v>
      </c>
      <c r="N27" s="110">
        <v>691432.73</v>
      </c>
      <c r="O27" s="111">
        <f>SUM(L27:N27)</f>
        <v>7197398</v>
      </c>
    </row>
    <row r="28" spans="2:15" ht="12.75">
      <c r="B28" s="8"/>
      <c r="O28" s="15"/>
    </row>
    <row r="29" spans="2:15" ht="12.75">
      <c r="B29" s="8"/>
      <c r="O29" s="15"/>
    </row>
    <row r="30" spans="2:15" ht="12.75">
      <c r="B30" s="8"/>
      <c r="O30" s="15"/>
    </row>
    <row r="31" spans="2:15" ht="12.75">
      <c r="B31" s="8" t="s">
        <v>95</v>
      </c>
      <c r="O31" s="15"/>
    </row>
    <row r="32" spans="2:15" ht="12.75">
      <c r="B32" s="8" t="s">
        <v>111</v>
      </c>
      <c r="O32" s="15"/>
    </row>
    <row r="33" spans="2:15" ht="12.75">
      <c r="B33" s="8" t="s">
        <v>121</v>
      </c>
      <c r="O33" s="15"/>
    </row>
    <row r="34" spans="2:15" ht="12.75">
      <c r="B34" s="8" t="s">
        <v>124</v>
      </c>
      <c r="O34" s="15"/>
    </row>
    <row r="35" spans="2:15" ht="12.75">
      <c r="B35" s="8" t="s">
        <v>119</v>
      </c>
      <c r="C35" s="24"/>
      <c r="D35" s="24"/>
      <c r="E35" s="24"/>
      <c r="F35" s="24"/>
      <c r="G35" s="24"/>
      <c r="H35" s="24"/>
      <c r="I35" s="24"/>
      <c r="J35" s="24"/>
      <c r="K35" s="24"/>
      <c r="L35" s="24"/>
      <c r="M35" s="24"/>
      <c r="N35" s="24"/>
      <c r="O35" s="15"/>
    </row>
    <row r="36" spans="2:15" ht="12.75">
      <c r="B36" s="11" t="s">
        <v>96</v>
      </c>
      <c r="C36" s="21"/>
      <c r="D36" s="21"/>
      <c r="E36" s="21"/>
      <c r="F36" s="21"/>
      <c r="G36" s="21"/>
      <c r="H36" s="21"/>
      <c r="I36" s="21"/>
      <c r="J36" s="21"/>
      <c r="K36" s="21"/>
      <c r="L36" s="21"/>
      <c r="M36" s="21"/>
      <c r="N36" s="21"/>
      <c r="O36" s="22"/>
    </row>
  </sheetData>
  <sheetProtection password="C851" sheet="1" objects="1" scenarios="1"/>
  <mergeCells count="4">
    <mergeCell ref="B6:O6"/>
    <mergeCell ref="B7:O7"/>
    <mergeCell ref="B8:O8"/>
    <mergeCell ref="B9:O9"/>
  </mergeCells>
  <printOptions horizontalCentered="1"/>
  <pageMargins left="0.61" right="0.75" top="0.5" bottom="1" header="0.5" footer="0.5"/>
  <pageSetup fitToHeight="1" fitToWidth="1" horizontalDpi="600" verticalDpi="600" orientation="landscape" scale="56"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N27" sqref="N27"/>
    </sheetView>
  </sheetViews>
  <sheetFormatPr defaultColWidth="9.140625" defaultRowHeight="12.75"/>
  <cols>
    <col min="1" max="2" width="9.140625" style="2" customWidth="1"/>
    <col min="3" max="3" width="36.140625" style="2" customWidth="1"/>
    <col min="4" max="4" width="9.140625" style="2" customWidth="1"/>
    <col min="5" max="5" width="13.421875" style="2" customWidth="1"/>
    <col min="6" max="6" width="15.421875" style="2" bestFit="1" customWidth="1"/>
    <col min="7" max="10" width="15.140625" style="2" customWidth="1"/>
    <col min="11" max="14" width="16.7109375" style="2" bestFit="1" customWidth="1"/>
    <col min="15" max="16384" width="9.140625" style="2" customWidth="1"/>
  </cols>
  <sheetData>
    <row r="1" s="1" customFormat="1" ht="12.75">
      <c r="B1" s="1" t="s">
        <v>97</v>
      </c>
    </row>
    <row r="2" s="1" customFormat="1" ht="12.75"/>
    <row r="3" s="1" customFormat="1" ht="12.75"/>
    <row r="4" s="1" customFormat="1" ht="12.75"/>
    <row r="5" s="1" customFormat="1" ht="12.75"/>
    <row r="6" spans="2:14" s="1" customFormat="1" ht="12.75">
      <c r="B6" s="120" t="s">
        <v>138</v>
      </c>
      <c r="C6" s="120"/>
      <c r="D6" s="120"/>
      <c r="E6" s="120"/>
      <c r="F6" s="120"/>
      <c r="G6" s="120"/>
      <c r="H6" s="120"/>
      <c r="I6" s="120"/>
      <c r="J6" s="120"/>
      <c r="K6" s="120"/>
      <c r="L6" s="120"/>
      <c r="M6" s="120"/>
      <c r="N6" s="120"/>
    </row>
    <row r="7" spans="2:14" s="1" customFormat="1" ht="12.75">
      <c r="B7" s="120" t="s">
        <v>127</v>
      </c>
      <c r="C7" s="120"/>
      <c r="D7" s="120"/>
      <c r="E7" s="120"/>
      <c r="F7" s="120"/>
      <c r="G7" s="120"/>
      <c r="H7" s="120"/>
      <c r="I7" s="120"/>
      <c r="J7" s="120"/>
      <c r="K7" s="120"/>
      <c r="L7" s="120"/>
      <c r="M7" s="120"/>
      <c r="N7" s="120"/>
    </row>
    <row r="8" spans="2:14" s="1" customFormat="1" ht="12.75">
      <c r="B8" s="120" t="str">
        <f>'Table 1'!B7:N7</f>
        <v>MARCH 31, 2005,  $ MILLIONS</v>
      </c>
      <c r="C8" s="120"/>
      <c r="D8" s="120"/>
      <c r="E8" s="120"/>
      <c r="F8" s="120"/>
      <c r="G8" s="120"/>
      <c r="H8" s="120"/>
      <c r="I8" s="120"/>
      <c r="J8" s="120"/>
      <c r="K8" s="120"/>
      <c r="L8" s="120"/>
      <c r="M8" s="120"/>
      <c r="N8" s="120"/>
    </row>
    <row r="9" spans="2:14" s="1" customFormat="1" ht="12.75">
      <c r="B9" s="120" t="s">
        <v>104</v>
      </c>
      <c r="C9" s="120"/>
      <c r="D9" s="120"/>
      <c r="E9" s="120"/>
      <c r="F9" s="120"/>
      <c r="G9" s="120"/>
      <c r="H9" s="120"/>
      <c r="I9" s="120"/>
      <c r="J9" s="120"/>
      <c r="K9" s="120"/>
      <c r="L9" s="120"/>
      <c r="M9" s="120"/>
      <c r="N9" s="120"/>
    </row>
    <row r="14" spans="2:14" s="1" customFormat="1" ht="12.75">
      <c r="B14" s="33"/>
      <c r="C14" s="4"/>
      <c r="D14" s="4"/>
      <c r="E14" s="5"/>
      <c r="F14" s="6"/>
      <c r="G14" s="5" t="s">
        <v>98</v>
      </c>
      <c r="H14" s="5" t="s">
        <v>99</v>
      </c>
      <c r="I14" s="6" t="s">
        <v>99</v>
      </c>
      <c r="J14" s="42" t="s">
        <v>99</v>
      </c>
      <c r="K14" s="5" t="s">
        <v>100</v>
      </c>
      <c r="L14" s="5" t="s">
        <v>100</v>
      </c>
      <c r="M14" s="5" t="s">
        <v>100</v>
      </c>
      <c r="N14" s="42" t="s">
        <v>100</v>
      </c>
    </row>
    <row r="15" spans="2:14" s="1" customFormat="1" ht="12.75">
      <c r="B15" s="34"/>
      <c r="C15" s="23"/>
      <c r="D15" s="23"/>
      <c r="E15" s="41" t="s">
        <v>1</v>
      </c>
      <c r="F15" s="10" t="s">
        <v>1</v>
      </c>
      <c r="G15" s="41" t="s">
        <v>89</v>
      </c>
      <c r="H15" s="41" t="s">
        <v>89</v>
      </c>
      <c r="I15" s="10" t="s">
        <v>89</v>
      </c>
      <c r="J15" s="43" t="s">
        <v>90</v>
      </c>
      <c r="K15" s="41" t="s">
        <v>89</v>
      </c>
      <c r="L15" s="41" t="s">
        <v>89</v>
      </c>
      <c r="M15" s="41" t="s">
        <v>89</v>
      </c>
      <c r="N15" s="43" t="s">
        <v>90</v>
      </c>
    </row>
    <row r="16" spans="2:14" s="1" customFormat="1" ht="12.75">
      <c r="B16" s="35" t="s">
        <v>9</v>
      </c>
      <c r="C16" s="12" t="s">
        <v>10</v>
      </c>
      <c r="D16" s="12" t="s">
        <v>11</v>
      </c>
      <c r="E16" s="13" t="s">
        <v>12</v>
      </c>
      <c r="F16" s="14" t="s">
        <v>7</v>
      </c>
      <c r="G16" s="13" t="s">
        <v>91</v>
      </c>
      <c r="H16" s="13" t="s">
        <v>92</v>
      </c>
      <c r="I16" s="14" t="s">
        <v>93</v>
      </c>
      <c r="J16" s="44" t="s">
        <v>94</v>
      </c>
      <c r="K16" s="13" t="s">
        <v>91</v>
      </c>
      <c r="L16" s="13" t="s">
        <v>92</v>
      </c>
      <c r="M16" s="13" t="s">
        <v>93</v>
      </c>
      <c r="N16" s="44" t="s">
        <v>94</v>
      </c>
    </row>
    <row r="17" spans="2:14" ht="12.75">
      <c r="B17" s="8"/>
      <c r="C17" s="24"/>
      <c r="D17" s="24"/>
      <c r="E17" s="24"/>
      <c r="F17" s="15"/>
      <c r="G17" s="24"/>
      <c r="H17" s="24"/>
      <c r="I17" s="15"/>
      <c r="J17" s="45"/>
      <c r="K17" s="24"/>
      <c r="L17" s="24"/>
      <c r="M17" s="24"/>
      <c r="N17" s="45"/>
    </row>
    <row r="18" spans="2:14" ht="12.75">
      <c r="B18" s="36">
        <v>1</v>
      </c>
      <c r="C18" s="24" t="s">
        <v>139</v>
      </c>
      <c r="D18" s="24" t="s">
        <v>155</v>
      </c>
      <c r="E18" s="71">
        <v>983049</v>
      </c>
      <c r="F18" s="77">
        <v>44114414</v>
      </c>
      <c r="G18" s="71">
        <v>17630</v>
      </c>
      <c r="H18" s="71">
        <v>15152</v>
      </c>
      <c r="I18" s="71">
        <v>1681</v>
      </c>
      <c r="J18" s="72">
        <v>34463</v>
      </c>
      <c r="K18" s="71">
        <v>1653</v>
      </c>
      <c r="L18" s="71">
        <v>264</v>
      </c>
      <c r="M18" s="71">
        <v>0</v>
      </c>
      <c r="N18" s="72">
        <v>1917</v>
      </c>
    </row>
    <row r="19" spans="2:14" ht="12.75">
      <c r="B19" s="36">
        <v>2</v>
      </c>
      <c r="C19" s="24" t="s">
        <v>141</v>
      </c>
      <c r="D19" s="24" t="s">
        <v>142</v>
      </c>
      <c r="E19" s="71">
        <v>838258.244</v>
      </c>
      <c r="F19" s="77">
        <v>17560417.521</v>
      </c>
      <c r="G19" s="71">
        <v>0</v>
      </c>
      <c r="H19" s="71">
        <v>0</v>
      </c>
      <c r="I19" s="71">
        <v>0</v>
      </c>
      <c r="J19" s="72">
        <v>0</v>
      </c>
      <c r="K19" s="71">
        <v>0</v>
      </c>
      <c r="L19" s="71">
        <v>0</v>
      </c>
      <c r="M19" s="71">
        <v>0</v>
      </c>
      <c r="N19" s="72">
        <v>0</v>
      </c>
    </row>
    <row r="20" spans="1:14" ht="12.75">
      <c r="A20" s="8"/>
      <c r="B20" s="36">
        <v>3</v>
      </c>
      <c r="C20" s="24" t="s">
        <v>143</v>
      </c>
      <c r="D20" s="24" t="s">
        <v>140</v>
      </c>
      <c r="E20" s="71">
        <v>684592</v>
      </c>
      <c r="F20" s="77">
        <v>17028588</v>
      </c>
      <c r="G20" s="71">
        <v>3149</v>
      </c>
      <c r="H20" s="71">
        <v>5378</v>
      </c>
      <c r="I20" s="71">
        <v>303</v>
      </c>
      <c r="J20" s="72">
        <v>8830</v>
      </c>
      <c r="K20" s="71">
        <v>61</v>
      </c>
      <c r="L20" s="71">
        <v>8</v>
      </c>
      <c r="M20" s="71">
        <v>3</v>
      </c>
      <c r="N20" s="72">
        <v>72</v>
      </c>
    </row>
    <row r="21" spans="2:14" ht="12.75">
      <c r="B21" s="36">
        <v>4</v>
      </c>
      <c r="C21" s="24" t="s">
        <v>144</v>
      </c>
      <c r="D21" s="24" t="s">
        <v>142</v>
      </c>
      <c r="E21" s="71">
        <v>454751</v>
      </c>
      <c r="F21" s="77">
        <v>3477206</v>
      </c>
      <c r="G21" s="71">
        <v>0</v>
      </c>
      <c r="H21" s="71">
        <v>0</v>
      </c>
      <c r="I21" s="71">
        <v>0</v>
      </c>
      <c r="J21" s="72">
        <v>0</v>
      </c>
      <c r="K21" s="71">
        <v>0</v>
      </c>
      <c r="L21" s="71">
        <v>0</v>
      </c>
      <c r="M21" s="71">
        <v>0</v>
      </c>
      <c r="N21" s="72">
        <v>0</v>
      </c>
    </row>
    <row r="22" spans="2:14" ht="13.5" thickBot="1">
      <c r="B22" s="37">
        <v>5</v>
      </c>
      <c r="C22" s="70" t="s">
        <v>145</v>
      </c>
      <c r="D22" s="70" t="s">
        <v>146</v>
      </c>
      <c r="E22" s="73">
        <v>138568.614</v>
      </c>
      <c r="F22" s="78">
        <v>2133612.673</v>
      </c>
      <c r="G22" s="73">
        <v>8599.216</v>
      </c>
      <c r="H22" s="73">
        <v>10530.524</v>
      </c>
      <c r="I22" s="73">
        <v>131.296</v>
      </c>
      <c r="J22" s="74">
        <v>19261.035999999996</v>
      </c>
      <c r="K22" s="73">
        <v>2020.733</v>
      </c>
      <c r="L22" s="73">
        <v>396.03</v>
      </c>
      <c r="M22" s="73">
        <v>0</v>
      </c>
      <c r="N22" s="74">
        <v>2416.763</v>
      </c>
    </row>
    <row r="23" spans="2:14" ht="13.5" thickTop="1">
      <c r="B23" s="8"/>
      <c r="C23" s="24"/>
      <c r="D23" s="24"/>
      <c r="E23" s="52"/>
      <c r="F23" s="18"/>
      <c r="G23" s="52"/>
      <c r="H23" s="52"/>
      <c r="I23" s="18"/>
      <c r="J23" s="50"/>
      <c r="K23" s="52"/>
      <c r="L23" s="52"/>
      <c r="M23" s="52"/>
      <c r="N23" s="50"/>
    </row>
    <row r="24" spans="2:14" ht="12.75">
      <c r="B24" s="8"/>
      <c r="C24" s="24"/>
      <c r="D24" s="24"/>
      <c r="E24" s="24"/>
      <c r="F24" s="15"/>
      <c r="G24" s="52"/>
      <c r="H24" s="52"/>
      <c r="I24" s="18"/>
      <c r="J24" s="50"/>
      <c r="K24" s="52"/>
      <c r="L24" s="52"/>
      <c r="M24" s="52"/>
      <c r="N24" s="50"/>
    </row>
    <row r="25" spans="2:14" ht="12.75">
      <c r="B25" s="8" t="s">
        <v>134</v>
      </c>
      <c r="C25" s="24"/>
      <c r="D25" s="24"/>
      <c r="E25" s="52">
        <f aca="true" t="shared" si="0" ref="E25:N25">SUM(E18:E22)</f>
        <v>3099218.858</v>
      </c>
      <c r="F25" s="18">
        <f t="shared" si="0"/>
        <v>84314238.19399999</v>
      </c>
      <c r="G25" s="52">
        <f t="shared" si="0"/>
        <v>29378.216</v>
      </c>
      <c r="H25" s="52">
        <f t="shared" si="0"/>
        <v>31060.523999999998</v>
      </c>
      <c r="I25" s="18">
        <f t="shared" si="0"/>
        <v>2115.296</v>
      </c>
      <c r="J25" s="50">
        <f t="shared" si="0"/>
        <v>62554.03599999999</v>
      </c>
      <c r="K25" s="52">
        <f t="shared" si="0"/>
        <v>3734.733</v>
      </c>
      <c r="L25" s="52">
        <f t="shared" si="0"/>
        <v>668.03</v>
      </c>
      <c r="M25" s="52">
        <f t="shared" si="0"/>
        <v>3</v>
      </c>
      <c r="N25" s="50">
        <f t="shared" si="0"/>
        <v>4405.763</v>
      </c>
    </row>
    <row r="26" spans="2:14" ht="12.75">
      <c r="B26" s="8" t="s">
        <v>215</v>
      </c>
      <c r="C26" s="24"/>
      <c r="D26" s="24"/>
      <c r="E26" s="52">
        <f>+E27-E25</f>
        <v>3994419.472</v>
      </c>
      <c r="F26" s="18">
        <f>+F27-F25</f>
        <v>3676604.1660000086</v>
      </c>
      <c r="G26" s="52">
        <f aca="true" t="shared" si="1" ref="G26:M26">+G27-G25</f>
        <v>195.78399999999965</v>
      </c>
      <c r="H26" s="52">
        <f t="shared" si="1"/>
        <v>-0.0039999999971769284</v>
      </c>
      <c r="I26" s="18">
        <f t="shared" si="1"/>
        <v>0.00400000000036016</v>
      </c>
      <c r="J26" s="50">
        <f t="shared" si="1"/>
        <v>195.7840000000142</v>
      </c>
      <c r="K26" s="52">
        <f t="shared" si="1"/>
        <v>155.37699999999995</v>
      </c>
      <c r="L26" s="52">
        <f t="shared" si="1"/>
        <v>0</v>
      </c>
      <c r="M26" s="52">
        <f t="shared" si="1"/>
        <v>0</v>
      </c>
      <c r="N26" s="50">
        <f>+N27-N25</f>
        <v>155.3770000000004</v>
      </c>
    </row>
    <row r="27" spans="2:14" s="85" customFormat="1" ht="14.25" customHeight="1">
      <c r="B27" s="81" t="s">
        <v>183</v>
      </c>
      <c r="C27" s="82"/>
      <c r="D27" s="82"/>
      <c r="E27" s="83">
        <f>'Table 1'!F45</f>
        <v>7093638.33</v>
      </c>
      <c r="F27" s="84">
        <f>'Table 5'!G29</f>
        <v>87990842.36</v>
      </c>
      <c r="G27" s="83">
        <v>29574</v>
      </c>
      <c r="H27" s="83">
        <v>31060.52</v>
      </c>
      <c r="I27" s="84">
        <v>2115.3</v>
      </c>
      <c r="J27" s="112">
        <f>SUM(G27:I27)</f>
        <v>62749.82000000001</v>
      </c>
      <c r="K27" s="83">
        <v>3890.11</v>
      </c>
      <c r="L27" s="83">
        <v>668.03</v>
      </c>
      <c r="M27" s="83">
        <v>3</v>
      </c>
      <c r="N27" s="112">
        <f>SUM(K27:M27)</f>
        <v>4561.14</v>
      </c>
    </row>
    <row r="28" spans="2:14" ht="12.75">
      <c r="B28" s="8"/>
      <c r="C28" s="24"/>
      <c r="D28" s="24"/>
      <c r="E28" s="24"/>
      <c r="F28" s="24"/>
      <c r="G28" s="24"/>
      <c r="H28" s="24"/>
      <c r="I28" s="24"/>
      <c r="J28" s="24"/>
      <c r="K28" s="24"/>
      <c r="L28" s="24"/>
      <c r="M28" s="24"/>
      <c r="N28" s="15"/>
    </row>
    <row r="29" spans="2:14" ht="12.75">
      <c r="B29" s="8"/>
      <c r="C29" s="24"/>
      <c r="D29" s="24"/>
      <c r="E29" s="24"/>
      <c r="F29" s="24"/>
      <c r="G29" s="24"/>
      <c r="H29" s="24"/>
      <c r="I29" s="24"/>
      <c r="J29" s="24"/>
      <c r="K29" s="24"/>
      <c r="L29" s="24"/>
      <c r="M29" s="24"/>
      <c r="N29" s="15"/>
    </row>
    <row r="30" spans="2:14" ht="12.75">
      <c r="B30" s="8"/>
      <c r="C30" s="24"/>
      <c r="D30" s="24"/>
      <c r="E30" s="24"/>
      <c r="F30" s="24"/>
      <c r="G30" s="24"/>
      <c r="H30" s="24"/>
      <c r="I30" s="24"/>
      <c r="J30" s="24"/>
      <c r="K30" s="24"/>
      <c r="L30" s="24"/>
      <c r="M30" s="24"/>
      <c r="N30" s="15"/>
    </row>
    <row r="31" spans="2:14" ht="12.75">
      <c r="B31" s="8"/>
      <c r="C31" s="24"/>
      <c r="D31" s="24"/>
      <c r="E31" s="24"/>
      <c r="F31" s="24"/>
      <c r="G31" s="24"/>
      <c r="H31" s="24"/>
      <c r="I31" s="24"/>
      <c r="J31" s="24"/>
      <c r="K31" s="24"/>
      <c r="L31" s="24"/>
      <c r="M31" s="24"/>
      <c r="N31" s="15"/>
    </row>
    <row r="32" spans="2:14" ht="12.75">
      <c r="B32" s="8" t="s">
        <v>95</v>
      </c>
      <c r="C32" s="24"/>
      <c r="D32" s="24"/>
      <c r="E32" s="24"/>
      <c r="F32" s="24"/>
      <c r="G32" s="24"/>
      <c r="H32" s="24"/>
      <c r="I32" s="24"/>
      <c r="J32" s="24"/>
      <c r="K32" s="24"/>
      <c r="L32" s="24"/>
      <c r="M32" s="24"/>
      <c r="N32" s="15"/>
    </row>
    <row r="33" spans="2:14" ht="12.75">
      <c r="B33" s="8" t="s">
        <v>111</v>
      </c>
      <c r="C33" s="24"/>
      <c r="D33" s="24"/>
      <c r="E33" s="24"/>
      <c r="F33" s="24"/>
      <c r="G33" s="24"/>
      <c r="H33" s="24"/>
      <c r="I33" s="24"/>
      <c r="J33" s="24"/>
      <c r="K33" s="24"/>
      <c r="L33" s="24"/>
      <c r="M33" s="24"/>
      <c r="N33" s="15"/>
    </row>
    <row r="34" spans="2:14" ht="12.75">
      <c r="B34" s="8" t="s">
        <v>121</v>
      </c>
      <c r="C34" s="24"/>
      <c r="D34" s="24"/>
      <c r="E34" s="24"/>
      <c r="F34" s="24"/>
      <c r="G34" s="24"/>
      <c r="H34" s="24"/>
      <c r="I34" s="24"/>
      <c r="J34" s="24"/>
      <c r="K34" s="24"/>
      <c r="L34" s="24"/>
      <c r="M34" s="24"/>
      <c r="N34" s="15"/>
    </row>
    <row r="35" spans="2:14" ht="12.75">
      <c r="B35" s="8" t="s">
        <v>122</v>
      </c>
      <c r="C35" s="24"/>
      <c r="D35" s="24"/>
      <c r="E35" s="24"/>
      <c r="F35" s="24"/>
      <c r="G35" s="24"/>
      <c r="H35" s="24"/>
      <c r="I35" s="24"/>
      <c r="J35" s="24"/>
      <c r="K35" s="24"/>
      <c r="L35" s="24"/>
      <c r="M35" s="24"/>
      <c r="N35" s="15"/>
    </row>
    <row r="36" spans="2:14" ht="12.75">
      <c r="B36" s="8" t="s">
        <v>119</v>
      </c>
      <c r="C36" s="24"/>
      <c r="D36" s="24"/>
      <c r="E36" s="24"/>
      <c r="F36" s="24"/>
      <c r="G36" s="24"/>
      <c r="H36" s="24"/>
      <c r="I36" s="24"/>
      <c r="J36" s="24"/>
      <c r="K36" s="24"/>
      <c r="L36" s="24"/>
      <c r="M36" s="24"/>
      <c r="N36" s="15"/>
    </row>
    <row r="37" spans="2:14" ht="12.75">
      <c r="B37" s="11" t="s">
        <v>96</v>
      </c>
      <c r="C37" s="21"/>
      <c r="D37" s="21"/>
      <c r="E37" s="21"/>
      <c r="F37" s="21"/>
      <c r="G37" s="21"/>
      <c r="H37" s="21"/>
      <c r="I37" s="21"/>
      <c r="J37" s="21"/>
      <c r="K37" s="21"/>
      <c r="L37" s="21"/>
      <c r="M37" s="21"/>
      <c r="N37" s="22"/>
    </row>
  </sheetData>
  <sheetProtection password="C811" sheet="1" objects="1" scenarios="1"/>
  <mergeCells count="4">
    <mergeCell ref="B6:N6"/>
    <mergeCell ref="B7:N7"/>
    <mergeCell ref="B8:N8"/>
    <mergeCell ref="B9:N9"/>
  </mergeCells>
  <printOptions horizontalCentered="1"/>
  <pageMargins left="0.5" right="0.5" top="0.5" bottom="1" header="0.5" footer="0.5"/>
  <pageSetup fitToHeight="1"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Derivatives Q1-00</dc:subject>
  <dc:creator>Larrañaga</dc:creator>
  <cp:keywords/>
  <dc:description/>
  <cp:lastModifiedBy>Abramsky, Emily</cp:lastModifiedBy>
  <cp:lastPrinted>2005-06-06T15:32:26Z</cp:lastPrinted>
  <dcterms:created xsi:type="dcterms:W3CDTF">2000-03-06T16:40:40Z</dcterms:created>
  <dcterms:modified xsi:type="dcterms:W3CDTF">2014-04-04T17:12:33Z</dcterms:modified>
  <cp:category/>
  <cp:version/>
  <cp:contentType/>
  <cp:contentStatus/>
</cp:coreProperties>
</file>